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IZVRŠENJE BUDŽETA\IZVRŠENJE 2024\"/>
    </mc:Choice>
  </mc:AlternateContent>
  <xr:revisionPtr revIDLastSave="0" documentId="13_ncr:1_{DDEC1D3E-DE84-4C89-BFC6-C02ACAE9178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M52" i="1" s="1"/>
  <c r="I40" i="1"/>
  <c r="M40" i="1" s="1"/>
  <c r="I10" i="1"/>
  <c r="M10" i="1" s="1"/>
  <c r="I41" i="1"/>
  <c r="M41" i="1" s="1"/>
  <c r="L51" i="1"/>
  <c r="I149" i="1"/>
  <c r="M149" i="1" s="1"/>
  <c r="I147" i="1"/>
  <c r="M147" i="1" s="1"/>
  <c r="I152" i="1"/>
  <c r="I151" i="1" s="1"/>
  <c r="I150" i="1" s="1"/>
  <c r="I143" i="1"/>
  <c r="M143" i="1" s="1"/>
  <c r="I142" i="1"/>
  <c r="M142" i="1" s="1"/>
  <c r="I139" i="1"/>
  <c r="M139" i="1" s="1"/>
  <c r="I137" i="1"/>
  <c r="M137" i="1" s="1"/>
  <c r="I136" i="1"/>
  <c r="I135" i="1"/>
  <c r="M135" i="1" s="1"/>
  <c r="I134" i="1"/>
  <c r="I133" i="1"/>
  <c r="M133" i="1" s="1"/>
  <c r="I132" i="1"/>
  <c r="M132" i="1" s="1"/>
  <c r="M120" i="1"/>
  <c r="I120" i="1"/>
  <c r="I124" i="1"/>
  <c r="M124" i="1" s="1"/>
  <c r="I121" i="1"/>
  <c r="M121" i="1" s="1"/>
  <c r="I119" i="1"/>
  <c r="M119" i="1" s="1"/>
  <c r="I117" i="1"/>
  <c r="M117" i="1" s="1"/>
  <c r="I116" i="1"/>
  <c r="M116" i="1" s="1"/>
  <c r="I115" i="1"/>
  <c r="M115" i="1" s="1"/>
  <c r="I114" i="1"/>
  <c r="M114" i="1" s="1"/>
  <c r="I113" i="1"/>
  <c r="M113" i="1" s="1"/>
  <c r="I112" i="1"/>
  <c r="M112" i="1" s="1"/>
  <c r="I111" i="1"/>
  <c r="M111" i="1" s="1"/>
  <c r="I107" i="1"/>
  <c r="M107" i="1" s="1"/>
  <c r="I106" i="1"/>
  <c r="M106" i="1" s="1"/>
  <c r="I78" i="1"/>
  <c r="I8" i="1"/>
  <c r="M8" i="1" s="1"/>
  <c r="L81" i="1"/>
  <c r="I37" i="1"/>
  <c r="M37" i="1" s="1"/>
  <c r="L15" i="1"/>
  <c r="I58" i="1"/>
  <c r="M58" i="1" s="1"/>
  <c r="L19" i="1"/>
  <c r="L31" i="1"/>
  <c r="L23" i="1"/>
  <c r="L146" i="1"/>
  <c r="L131" i="1"/>
  <c r="H137" i="1"/>
  <c r="M134" i="1"/>
  <c r="M136" i="1"/>
  <c r="L65" i="1"/>
  <c r="L61" i="1" s="1"/>
  <c r="L59" i="1"/>
  <c r="M125" i="1"/>
  <c r="M126" i="1"/>
  <c r="M127" i="1"/>
  <c r="M128" i="1"/>
  <c r="M129" i="1"/>
  <c r="L77" i="1"/>
  <c r="L71" i="1"/>
  <c r="L67" i="1"/>
  <c r="L48" i="1"/>
  <c r="L45" i="1"/>
  <c r="L36" i="1"/>
  <c r="L21" i="1"/>
  <c r="L13" i="1"/>
  <c r="L9" i="1"/>
  <c r="L7" i="1"/>
  <c r="N92" i="1"/>
  <c r="N89" i="1"/>
  <c r="N87" i="1"/>
  <c r="N85" i="1"/>
  <c r="N81" i="1"/>
  <c r="N77" i="1"/>
  <c r="N71" i="1"/>
  <c r="N67" i="1"/>
  <c r="N45" i="1"/>
  <c r="N61" i="1"/>
  <c r="N59" i="1"/>
  <c r="N51" i="1"/>
  <c r="N48" i="1"/>
  <c r="N36" i="1"/>
  <c r="N31" i="1"/>
  <c r="N23" i="1"/>
  <c r="N21" i="1"/>
  <c r="N19" i="1"/>
  <c r="N15" i="1"/>
  <c r="N13" i="1"/>
  <c r="N9" i="1"/>
  <c r="N7" i="1"/>
  <c r="G7" i="1"/>
  <c r="E131" i="1"/>
  <c r="E130" i="1" s="1"/>
  <c r="E146" i="1"/>
  <c r="E145" i="1" s="1"/>
  <c r="E151" i="1"/>
  <c r="E150" i="1" s="1"/>
  <c r="E45" i="1"/>
  <c r="E77" i="1"/>
  <c r="E71" i="1"/>
  <c r="E67" i="1"/>
  <c r="E65" i="1"/>
  <c r="E61" i="1"/>
  <c r="E59" i="1"/>
  <c r="E51" i="1"/>
  <c r="E48" i="1"/>
  <c r="E36" i="1"/>
  <c r="E31" i="1"/>
  <c r="E23" i="1"/>
  <c r="E21" i="1"/>
  <c r="E19" i="1"/>
  <c r="E15" i="1"/>
  <c r="E13" i="1"/>
  <c r="E9" i="1"/>
  <c r="E7" i="1"/>
  <c r="I148" i="1"/>
  <c r="I144" i="1"/>
  <c r="M144" i="1" s="1"/>
  <c r="I141" i="1"/>
  <c r="M141" i="1" s="1"/>
  <c r="I140" i="1"/>
  <c r="M140" i="1" s="1"/>
  <c r="M138" i="1"/>
  <c r="I122" i="1"/>
  <c r="I118" i="1"/>
  <c r="I110" i="1"/>
  <c r="I109" i="1"/>
  <c r="I108" i="1"/>
  <c r="K151" i="1"/>
  <c r="K150" i="1" s="1"/>
  <c r="K146" i="1"/>
  <c r="K145" i="1" s="1"/>
  <c r="G151" i="1"/>
  <c r="G150" i="1" s="1"/>
  <c r="H152" i="1"/>
  <c r="F151" i="1"/>
  <c r="F150" i="1" s="1"/>
  <c r="H147" i="1"/>
  <c r="G146" i="1"/>
  <c r="G145" i="1" s="1"/>
  <c r="F146" i="1"/>
  <c r="F145" i="1" s="1"/>
  <c r="H132" i="1"/>
  <c r="H133" i="1"/>
  <c r="H136" i="1"/>
  <c r="H138" i="1"/>
  <c r="H139" i="1"/>
  <c r="H140" i="1"/>
  <c r="H141" i="1"/>
  <c r="H142" i="1"/>
  <c r="H143" i="1"/>
  <c r="H144" i="1"/>
  <c r="H124" i="1"/>
  <c r="H126" i="1"/>
  <c r="G127" i="1"/>
  <c r="G131" i="1"/>
  <c r="G130" i="1" s="1"/>
  <c r="F127" i="1"/>
  <c r="E127" i="1"/>
  <c r="G123" i="1"/>
  <c r="H119" i="1"/>
  <c r="F123" i="1"/>
  <c r="E123" i="1"/>
  <c r="H106" i="1"/>
  <c r="H107" i="1"/>
  <c r="H109" i="1"/>
  <c r="H111" i="1"/>
  <c r="H112" i="1"/>
  <c r="H113" i="1"/>
  <c r="H114" i="1"/>
  <c r="H115" i="1"/>
  <c r="H116" i="1"/>
  <c r="H118" i="1"/>
  <c r="F105" i="1"/>
  <c r="F104" i="1" s="1"/>
  <c r="G105" i="1"/>
  <c r="G104" i="1" s="1"/>
  <c r="E105" i="1"/>
  <c r="E104" i="1" s="1"/>
  <c r="H84" i="1"/>
  <c r="H86" i="1"/>
  <c r="H87" i="1"/>
  <c r="H88" i="1"/>
  <c r="H91" i="1"/>
  <c r="H93" i="1"/>
  <c r="G89" i="1"/>
  <c r="H89" i="1" s="1"/>
  <c r="E89" i="1"/>
  <c r="E87" i="1"/>
  <c r="E85" i="1"/>
  <c r="H73" i="1"/>
  <c r="H75" i="1"/>
  <c r="H78" i="1"/>
  <c r="H62" i="1"/>
  <c r="H63" i="1"/>
  <c r="H64" i="1"/>
  <c r="H52" i="1"/>
  <c r="H54" i="1"/>
  <c r="H55" i="1"/>
  <c r="H56" i="1"/>
  <c r="H57" i="1"/>
  <c r="H58" i="1"/>
  <c r="H60" i="1"/>
  <c r="H49" i="1"/>
  <c r="H50" i="1"/>
  <c r="H46" i="1"/>
  <c r="H37" i="1"/>
  <c r="H38" i="1"/>
  <c r="H39" i="1"/>
  <c r="H40" i="1"/>
  <c r="H41" i="1"/>
  <c r="H43" i="1"/>
  <c r="H44" i="1"/>
  <c r="H8" i="1"/>
  <c r="H10" i="1"/>
  <c r="H11" i="1"/>
  <c r="H14" i="1"/>
  <c r="H16" i="1"/>
  <c r="H17" i="1"/>
  <c r="H18" i="1"/>
  <c r="H20" i="1"/>
  <c r="H22" i="1"/>
  <c r="H24" i="1"/>
  <c r="H25" i="1"/>
  <c r="H26" i="1"/>
  <c r="H27" i="1"/>
  <c r="H28" i="1"/>
  <c r="H29" i="1"/>
  <c r="H30" i="1"/>
  <c r="H32" i="1"/>
  <c r="H33" i="1"/>
  <c r="H34" i="1"/>
  <c r="H35" i="1"/>
  <c r="F77" i="1"/>
  <c r="F71" i="1"/>
  <c r="F67" i="1"/>
  <c r="F65" i="1"/>
  <c r="F61" i="1"/>
  <c r="F59" i="1"/>
  <c r="F51" i="1"/>
  <c r="F48" i="1"/>
  <c r="F45" i="1"/>
  <c r="F36" i="1"/>
  <c r="F31" i="1"/>
  <c r="F23" i="1"/>
  <c r="F21" i="1"/>
  <c r="F19" i="1"/>
  <c r="F15" i="1"/>
  <c r="F13" i="1"/>
  <c r="F9" i="1"/>
  <c r="F7" i="1"/>
  <c r="H7" i="1" s="1"/>
  <c r="G81" i="1"/>
  <c r="F81" i="1"/>
  <c r="I81" i="1"/>
  <c r="M84" i="1"/>
  <c r="F92" i="1"/>
  <c r="E92" i="1"/>
  <c r="G92" i="1"/>
  <c r="H92" i="1" s="1"/>
  <c r="G85" i="1"/>
  <c r="F85" i="1"/>
  <c r="E81" i="1"/>
  <c r="M70" i="1"/>
  <c r="K67" i="1"/>
  <c r="I67" i="1" s="1"/>
  <c r="I60" i="1"/>
  <c r="M60" i="1" s="1"/>
  <c r="J59" i="1"/>
  <c r="M53" i="1"/>
  <c r="I55" i="1"/>
  <c r="M55" i="1" s="1"/>
  <c r="I56" i="1"/>
  <c r="M56" i="1" s="1"/>
  <c r="I57" i="1"/>
  <c r="M57" i="1" s="1"/>
  <c r="J51" i="1"/>
  <c r="K48" i="1"/>
  <c r="I47" i="1"/>
  <c r="M47" i="1" s="1"/>
  <c r="J45" i="1"/>
  <c r="K23" i="1"/>
  <c r="I42" i="1"/>
  <c r="M42" i="1" s="1"/>
  <c r="I16" i="1"/>
  <c r="M16" i="1" s="1"/>
  <c r="J15" i="1"/>
  <c r="I15" i="1" s="1"/>
  <c r="I14" i="1"/>
  <c r="M14" i="1" s="1"/>
  <c r="J13" i="1"/>
  <c r="I13" i="1" s="1"/>
  <c r="J9" i="1"/>
  <c r="I12" i="1"/>
  <c r="J7" i="1"/>
  <c r="I7" i="1" s="1"/>
  <c r="G65" i="1"/>
  <c r="G67" i="1"/>
  <c r="G77" i="1"/>
  <c r="G71" i="1"/>
  <c r="G61" i="1"/>
  <c r="H61" i="1" s="1"/>
  <c r="G59" i="1"/>
  <c r="G51" i="1"/>
  <c r="G48" i="1"/>
  <c r="G45" i="1"/>
  <c r="H45" i="1" s="1"/>
  <c r="G36" i="1"/>
  <c r="G31" i="1"/>
  <c r="H31" i="1" s="1"/>
  <c r="G23" i="1"/>
  <c r="G21" i="1"/>
  <c r="G19" i="1"/>
  <c r="G15" i="1"/>
  <c r="H15" i="1" s="1"/>
  <c r="G13" i="1"/>
  <c r="G9" i="1"/>
  <c r="H9" i="1" s="1"/>
  <c r="J19" i="1"/>
  <c r="I19" i="1" s="1"/>
  <c r="J21" i="1"/>
  <c r="I21" i="1" s="1"/>
  <c r="J23" i="1"/>
  <c r="K31" i="1"/>
  <c r="J31" i="1"/>
  <c r="K36" i="1"/>
  <c r="J36" i="1"/>
  <c r="K45" i="1"/>
  <c r="I45" i="1" s="1"/>
  <c r="J48" i="1"/>
  <c r="J61" i="1"/>
  <c r="I61" i="1" s="1"/>
  <c r="K59" i="1"/>
  <c r="K51" i="1"/>
  <c r="K77" i="1"/>
  <c r="I77" i="1" s="1"/>
  <c r="K71" i="1"/>
  <c r="I71" i="1" s="1"/>
  <c r="K81" i="1"/>
  <c r="L85" i="1"/>
  <c r="K85" i="1"/>
  <c r="I85" i="1" s="1"/>
  <c r="L87" i="1"/>
  <c r="K87" i="1"/>
  <c r="I87" i="1" s="1"/>
  <c r="L89" i="1"/>
  <c r="K89" i="1"/>
  <c r="L92" i="1"/>
  <c r="K92" i="1"/>
  <c r="I92" i="1" s="1"/>
  <c r="L105" i="1"/>
  <c r="L104" i="1" s="1"/>
  <c r="L151" i="1"/>
  <c r="L150" i="1"/>
  <c r="L145" i="1"/>
  <c r="L130" i="1"/>
  <c r="K131" i="1"/>
  <c r="K130" i="1"/>
  <c r="L123" i="1"/>
  <c r="K123" i="1"/>
  <c r="I93" i="1"/>
  <c r="M93" i="1" s="1"/>
  <c r="M91" i="1"/>
  <c r="I88" i="1"/>
  <c r="M88" i="1" s="1"/>
  <c r="I86" i="1"/>
  <c r="M86" i="1" s="1"/>
  <c r="M78" i="1"/>
  <c r="I75" i="1"/>
  <c r="M75" i="1" s="1"/>
  <c r="I73" i="1"/>
  <c r="M73" i="1" s="1"/>
  <c r="I64" i="1"/>
  <c r="M64" i="1" s="1"/>
  <c r="I63" i="1"/>
  <c r="M63" i="1" s="1"/>
  <c r="I62" i="1"/>
  <c r="M62" i="1" s="1"/>
  <c r="I54" i="1"/>
  <c r="M54" i="1" s="1"/>
  <c r="I50" i="1"/>
  <c r="M50" i="1" s="1"/>
  <c r="I49" i="1"/>
  <c r="M49" i="1" s="1"/>
  <c r="I46" i="1"/>
  <c r="M46" i="1" s="1"/>
  <c r="I44" i="1"/>
  <c r="M44" i="1" s="1"/>
  <c r="I43" i="1"/>
  <c r="M43" i="1" s="1"/>
  <c r="I39" i="1"/>
  <c r="M39" i="1" s="1"/>
  <c r="I38" i="1"/>
  <c r="M38" i="1" s="1"/>
  <c r="I35" i="1"/>
  <c r="M35" i="1" s="1"/>
  <c r="I34" i="1"/>
  <c r="M34" i="1" s="1"/>
  <c r="I33" i="1"/>
  <c r="M33" i="1" s="1"/>
  <c r="I32" i="1"/>
  <c r="M32" i="1" s="1"/>
  <c r="I30" i="1"/>
  <c r="M30" i="1" s="1"/>
  <c r="I29" i="1"/>
  <c r="M29" i="1" s="1"/>
  <c r="I28" i="1"/>
  <c r="M28" i="1" s="1"/>
  <c r="I27" i="1"/>
  <c r="M27" i="1" s="1"/>
  <c r="I26" i="1"/>
  <c r="M26" i="1" s="1"/>
  <c r="I25" i="1"/>
  <c r="M25" i="1" s="1"/>
  <c r="I24" i="1"/>
  <c r="M24" i="1" s="1"/>
  <c r="I22" i="1"/>
  <c r="M22" i="1" s="1"/>
  <c r="I20" i="1"/>
  <c r="M20" i="1" s="1"/>
  <c r="I18" i="1"/>
  <c r="M18" i="1" s="1"/>
  <c r="I17" i="1"/>
  <c r="M17" i="1" s="1"/>
  <c r="I11" i="1"/>
  <c r="M11" i="1" s="1"/>
  <c r="M45" i="1" l="1"/>
  <c r="I36" i="1"/>
  <c r="I146" i="1"/>
  <c r="I145" i="1" s="1"/>
  <c r="M145" i="1" s="1"/>
  <c r="M151" i="1"/>
  <c r="M77" i="1"/>
  <c r="H13" i="1"/>
  <c r="H36" i="1"/>
  <c r="I105" i="1"/>
  <c r="I123" i="1"/>
  <c r="H21" i="1"/>
  <c r="H51" i="1"/>
  <c r="H71" i="1"/>
  <c r="I9" i="1"/>
  <c r="M9" i="1" s="1"/>
  <c r="I131" i="1"/>
  <c r="I130" i="1" s="1"/>
  <c r="M130" i="1" s="1"/>
  <c r="L103" i="1"/>
  <c r="M21" i="1"/>
  <c r="M92" i="1"/>
  <c r="M85" i="1"/>
  <c r="G80" i="1"/>
  <c r="H19" i="1"/>
  <c r="M87" i="1"/>
  <c r="M7" i="1"/>
  <c r="M61" i="1"/>
  <c r="I59" i="1"/>
  <c r="M59" i="1" s="1"/>
  <c r="M150" i="1"/>
  <c r="M67" i="1"/>
  <c r="H48" i="1"/>
  <c r="H104" i="1"/>
  <c r="H23" i="1"/>
  <c r="H59" i="1"/>
  <c r="K6" i="1"/>
  <c r="H123" i="1"/>
  <c r="M71" i="1"/>
  <c r="H81" i="1"/>
  <c r="H77" i="1"/>
  <c r="F80" i="1"/>
  <c r="N80" i="1"/>
  <c r="M152" i="1"/>
  <c r="H145" i="1"/>
  <c r="H85" i="1"/>
  <c r="H146" i="1"/>
  <c r="M148" i="1"/>
  <c r="M82" i="1"/>
  <c r="N6" i="1"/>
  <c r="M13" i="1"/>
  <c r="L6" i="1"/>
  <c r="G6" i="1"/>
  <c r="M15" i="1"/>
  <c r="M19" i="1"/>
  <c r="M123" i="1"/>
  <c r="J6" i="1"/>
  <c r="J5" i="1" s="1"/>
  <c r="H151" i="1"/>
  <c r="H150" i="1"/>
  <c r="H105" i="1"/>
  <c r="E80" i="1"/>
  <c r="F6" i="1"/>
  <c r="M81" i="1"/>
  <c r="L80" i="1"/>
  <c r="I51" i="1"/>
  <c r="M51" i="1" s="1"/>
  <c r="K80" i="1"/>
  <c r="I48" i="1"/>
  <c r="M48" i="1" s="1"/>
  <c r="I23" i="1"/>
  <c r="I31" i="1"/>
  <c r="M31" i="1" s="1"/>
  <c r="M36" i="1"/>
  <c r="I89" i="1"/>
  <c r="M89" i="1" s="1"/>
  <c r="M131" i="1" l="1"/>
  <c r="L5" i="1"/>
  <c r="G5" i="1"/>
  <c r="H80" i="1"/>
  <c r="I6" i="1"/>
  <c r="M6" i="1" s="1"/>
  <c r="M146" i="1"/>
  <c r="K5" i="1"/>
  <c r="M23" i="1"/>
  <c r="I80" i="1"/>
  <c r="M80" i="1" s="1"/>
  <c r="F5" i="1"/>
  <c r="H6" i="1"/>
  <c r="E6" i="1"/>
  <c r="I5" i="1" l="1"/>
  <c r="M5" i="1" s="1"/>
  <c r="H5" i="1"/>
  <c r="E5" i="1"/>
  <c r="F131" i="1"/>
  <c r="H131" i="1" l="1"/>
  <c r="F130" i="1"/>
  <c r="F103" i="1" l="1"/>
  <c r="H103" i="1" s="1"/>
  <c r="H130" i="1"/>
  <c r="K105" i="1"/>
  <c r="K104" i="1" s="1"/>
  <c r="K103" i="1" s="1"/>
  <c r="M105" i="1" l="1"/>
  <c r="I104" i="1"/>
  <c r="I103" i="1" s="1"/>
  <c r="M103" i="1" l="1"/>
  <c r="M104" i="1"/>
</calcChain>
</file>

<file path=xl/sharedStrings.xml><?xml version="1.0" encoding="utf-8"?>
<sst xmlns="http://schemas.openxmlformats.org/spreadsheetml/2006/main" count="160" uniqueCount="104">
  <si>
    <t>ПРОГРАМ  /   ПРОЈЕКАТ</t>
  </si>
  <si>
    <r>
      <rPr>
        <b/>
        <sz val="10"/>
        <rFont val="Arial Narrow"/>
        <family val="2"/>
      </rPr>
      <t>ИЗВОР</t>
    </r>
  </si>
  <si>
    <r>
      <rPr>
        <b/>
        <sz val="10"/>
        <rFont val="Arial Narrow"/>
        <family val="2"/>
      </rPr>
      <t>НАЗИВ ПРОГРАМА/ПРОЈЕКТА</t>
    </r>
  </si>
  <si>
    <r>
      <rPr>
        <b/>
        <sz val="10"/>
        <rFont val="Arial Narrow"/>
        <family val="2"/>
      </rPr>
      <t>EK</t>
    </r>
  </si>
  <si>
    <r>
      <rPr>
        <b/>
        <sz val="10"/>
        <color rgb="FF7F007F"/>
        <rFont val="Arial Narrow"/>
        <family val="2"/>
      </rPr>
      <t>% ИЗВРШЕЊА</t>
    </r>
  </si>
  <si>
    <r>
      <rPr>
        <b/>
        <sz val="10"/>
        <rFont val="Arial Narrow"/>
        <family val="2"/>
      </rPr>
      <t>ПРОГРАМСКА ДЕЛАТНОСТ</t>
    </r>
  </si>
  <si>
    <r>
      <rPr>
        <b/>
        <sz val="10"/>
        <rFont val="Arial Narrow"/>
        <family val="2"/>
      </rPr>
      <t>Унапређење система заштите културног наслеђа</t>
    </r>
  </si>
  <si>
    <r>
      <rPr>
        <b/>
        <sz val="10"/>
        <rFont val="Arial Narrow"/>
        <family val="2"/>
      </rPr>
      <t>Подршка раду установа у области заштите и очувања културног наслеђа</t>
    </r>
  </si>
  <si>
    <r>
      <rPr>
        <b/>
        <i/>
        <sz val="10"/>
        <rFont val="Arial Narrow"/>
        <family val="2"/>
      </rPr>
      <t>ПЛАТЕ, ДОДАЦИ И НАКНАДЕ ЗАПОСЛЕНИХ (ЗАРАДЕ)</t>
    </r>
  </si>
  <si>
    <r>
      <rPr>
        <sz val="10"/>
        <rFont val="Arial Narrow"/>
        <family val="2"/>
      </rPr>
      <t>Плате, додаци и накнаде запослених</t>
    </r>
  </si>
  <si>
    <r>
      <rPr>
        <b/>
        <i/>
        <sz val="10"/>
        <rFont val="Arial Narrow"/>
        <family val="2"/>
      </rPr>
      <t>СОЦИЈАЛНИ ДОПРИНОСИ НА ТЕРЕТ ПОСЛОДАВЦА</t>
    </r>
  </si>
  <si>
    <r>
      <rPr>
        <sz val="10"/>
        <rFont val="Arial Narrow"/>
        <family val="2"/>
      </rPr>
      <t>Допринос за пензијско и инвалидско осигурање</t>
    </r>
  </si>
  <si>
    <r>
      <rPr>
        <sz val="10"/>
        <rFont val="Arial Narrow"/>
        <family val="2"/>
      </rPr>
      <t>Допринос за здравствено осигурање</t>
    </r>
  </si>
  <si>
    <r>
      <rPr>
        <sz val="10"/>
        <rFont val="Arial Narrow"/>
        <family val="2"/>
      </rPr>
      <t>Допринос за незапосленост</t>
    </r>
  </si>
  <si>
    <r>
      <rPr>
        <b/>
        <i/>
        <sz val="10"/>
        <rFont val="Arial Narrow"/>
        <family val="2"/>
      </rPr>
      <t>НАКНАДЕ У НАТУРИ</t>
    </r>
  </si>
  <si>
    <r>
      <rPr>
        <sz val="10"/>
        <rFont val="Arial Narrow"/>
        <family val="2"/>
      </rPr>
      <t>Накнаде у натури</t>
    </r>
  </si>
  <si>
    <r>
      <rPr>
        <b/>
        <i/>
        <sz val="10"/>
        <rFont val="Arial Narrow"/>
        <family val="2"/>
      </rPr>
      <t>СОЦИЈАЛНА ДАВАЊА ЗАПОСЛЕНИМА</t>
    </r>
  </si>
  <si>
    <r>
      <rPr>
        <sz val="10"/>
        <rFont val="Arial Narrow"/>
        <family val="2"/>
      </rPr>
      <t>Исплата накнада за време одсуствовања са посла на терет фондова</t>
    </r>
  </si>
  <si>
    <r>
      <rPr>
        <sz val="10"/>
        <rFont val="Arial Narrow"/>
        <family val="2"/>
      </rPr>
      <t>Отпремнине и помоћи</t>
    </r>
  </si>
  <si>
    <r>
      <rPr>
        <sz val="10"/>
        <rFont val="Arial Narrow"/>
        <family val="2"/>
      </rPr>
      <t>Помоћ у медицинском лечењу запосленог или чланова уже породице и друге помоћи запосленом</t>
    </r>
  </si>
  <si>
    <r>
      <rPr>
        <b/>
        <i/>
        <sz val="10"/>
        <rFont val="Arial Narrow"/>
        <family val="2"/>
      </rPr>
      <t>НАКНАДЕ ТРОШКОВА ЗА ЗАПОСЛЕНЕ</t>
    </r>
  </si>
  <si>
    <r>
      <rPr>
        <sz val="10"/>
        <rFont val="Arial Narrow"/>
        <family val="2"/>
      </rPr>
      <t>Накнаде трошкова за запослене</t>
    </r>
  </si>
  <si>
    <r>
      <rPr>
        <b/>
        <i/>
        <sz val="10"/>
        <rFont val="Arial Narrow"/>
        <family val="2"/>
      </rPr>
      <t>НАГРАДЕ ЗАПОСЛЕНИМА И ОСТАЛИ ПОСЕБНИ РАСХОДИ</t>
    </r>
  </si>
  <si>
    <r>
      <rPr>
        <sz val="10"/>
        <rFont val="Arial Narrow"/>
        <family val="2"/>
      </rPr>
      <t>Награде запосленима</t>
    </r>
  </si>
  <si>
    <r>
      <rPr>
        <b/>
        <i/>
        <sz val="10"/>
        <rFont val="Arial Narrow"/>
        <family val="2"/>
      </rPr>
      <t>СТАЛНИ ТРОШКОВИ</t>
    </r>
  </si>
  <si>
    <r>
      <rPr>
        <sz val="10"/>
        <rFont val="Arial Narrow"/>
        <family val="2"/>
      </rPr>
      <t>Трошкови платног промета и банкарских услуга</t>
    </r>
  </si>
  <si>
    <r>
      <rPr>
        <sz val="10"/>
        <rFont val="Arial Narrow"/>
        <family val="2"/>
      </rPr>
      <t>Енергетске услуге</t>
    </r>
  </si>
  <si>
    <r>
      <rPr>
        <sz val="10"/>
        <rFont val="Arial Narrow"/>
        <family val="2"/>
      </rPr>
      <t>Комуналне услуге</t>
    </r>
  </si>
  <si>
    <r>
      <rPr>
        <sz val="10"/>
        <rFont val="Arial Narrow"/>
        <family val="2"/>
      </rPr>
      <t>Услуге комуникација</t>
    </r>
  </si>
  <si>
    <r>
      <rPr>
        <sz val="10"/>
        <rFont val="Arial Narrow"/>
        <family val="2"/>
      </rPr>
      <t>Трошкови осигурања</t>
    </r>
  </si>
  <si>
    <r>
      <rPr>
        <sz val="10"/>
        <rFont val="Arial Narrow"/>
        <family val="2"/>
      </rPr>
      <t>Закуп имовине и опреме</t>
    </r>
  </si>
  <si>
    <r>
      <rPr>
        <sz val="10"/>
        <rFont val="Arial Narrow"/>
        <family val="2"/>
      </rPr>
      <t>Остали трошкови</t>
    </r>
  </si>
  <si>
    <r>
      <rPr>
        <b/>
        <i/>
        <sz val="10"/>
        <rFont val="Arial Narrow"/>
        <family val="2"/>
      </rPr>
      <t>ТРОШКОВИ ПУТОВАЊА</t>
    </r>
  </si>
  <si>
    <r>
      <rPr>
        <sz val="10"/>
        <rFont val="Arial Narrow"/>
        <family val="2"/>
      </rPr>
      <t>Трошкови службених путовања у земљи</t>
    </r>
  </si>
  <si>
    <r>
      <rPr>
        <sz val="10"/>
        <rFont val="Arial Narrow"/>
        <family val="2"/>
      </rPr>
      <t>Трошкови службених путовања у иностранство</t>
    </r>
  </si>
  <si>
    <r>
      <rPr>
        <sz val="10"/>
        <rFont val="Arial Narrow"/>
        <family val="2"/>
      </rPr>
      <t>Трошкови путовања у оквиру редовног рада</t>
    </r>
  </si>
  <si>
    <r>
      <rPr>
        <sz val="10"/>
        <rFont val="Arial Narrow"/>
        <family val="2"/>
      </rPr>
      <t>Остали трошкови транспорта</t>
    </r>
  </si>
  <si>
    <r>
      <rPr>
        <b/>
        <i/>
        <sz val="10"/>
        <rFont val="Arial Narrow"/>
        <family val="2"/>
      </rPr>
      <t>УСЛУГЕ ПО УГОВОРУ</t>
    </r>
  </si>
  <si>
    <r>
      <rPr>
        <sz val="10"/>
        <rFont val="Arial Narrow"/>
        <family val="2"/>
      </rPr>
      <t>Административне услуге</t>
    </r>
  </si>
  <si>
    <r>
      <rPr>
        <sz val="10"/>
        <rFont val="Arial Narrow"/>
        <family val="2"/>
      </rPr>
      <t>Компјутерске услуге</t>
    </r>
  </si>
  <si>
    <r>
      <rPr>
        <sz val="10"/>
        <rFont val="Arial Narrow"/>
        <family val="2"/>
      </rPr>
      <t>Услуге образовања и усавршавања запослених</t>
    </r>
  </si>
  <si>
    <r>
      <rPr>
        <sz val="10"/>
        <rFont val="Arial Narrow"/>
        <family val="2"/>
      </rPr>
      <t>Услуге информисања</t>
    </r>
  </si>
  <si>
    <r>
      <rPr>
        <sz val="10"/>
        <rFont val="Arial Narrow"/>
        <family val="2"/>
      </rPr>
      <t>Стручне услуге</t>
    </r>
  </si>
  <si>
    <r>
      <rPr>
        <sz val="10"/>
        <rFont val="Arial Narrow"/>
        <family val="2"/>
      </rPr>
      <t>Услуге за домаћинство и угоститљство</t>
    </r>
  </si>
  <si>
    <r>
      <rPr>
        <sz val="10"/>
        <rFont val="Arial Narrow"/>
        <family val="2"/>
      </rPr>
      <t>Репрезентација</t>
    </r>
  </si>
  <si>
    <r>
      <rPr>
        <sz val="10"/>
        <rFont val="Arial Narrow"/>
        <family val="2"/>
      </rPr>
      <t>Остале опште услуге</t>
    </r>
  </si>
  <si>
    <r>
      <rPr>
        <b/>
        <sz val="10"/>
        <rFont val="Arial Narrow"/>
        <family val="2"/>
      </rPr>
      <t>СПЕЦИЈАЛИЗОВАНЕ УСЛУГЕ</t>
    </r>
  </si>
  <si>
    <r>
      <rPr>
        <sz val="10"/>
        <rFont val="Arial Narrow"/>
        <family val="2"/>
      </rPr>
      <t>Услуге образованја, културе и спорта</t>
    </r>
  </si>
  <si>
    <r>
      <rPr>
        <sz val="10"/>
        <rFont val="Arial Narrow"/>
        <family val="2"/>
      </rPr>
      <t>Медицинске услуге</t>
    </r>
  </si>
  <si>
    <r>
      <rPr>
        <b/>
        <i/>
        <sz val="10"/>
        <rFont val="Arial Narrow"/>
        <family val="2"/>
      </rPr>
      <t>ТЕКУЋЕ ПОПРАВКЕ И ОДРЖАВАЊЕ</t>
    </r>
  </si>
  <si>
    <r>
      <rPr>
        <sz val="10"/>
        <rFont val="Arial Narrow"/>
        <family val="2"/>
      </rPr>
      <t>Текуће поправке и одржаванје зграда и објеката</t>
    </r>
  </si>
  <si>
    <r>
      <rPr>
        <sz val="10"/>
        <rFont val="Arial Narrow"/>
        <family val="2"/>
      </rPr>
      <t>Текуће поправке и одржавање опреме</t>
    </r>
  </si>
  <si>
    <r>
      <rPr>
        <b/>
        <i/>
        <sz val="10"/>
        <rFont val="Arial Narrow"/>
        <family val="2"/>
      </rPr>
      <t>МАТЕРИЈАЛ</t>
    </r>
  </si>
  <si>
    <r>
      <rPr>
        <sz val="10"/>
        <rFont val="Arial Narrow"/>
        <family val="2"/>
      </rPr>
      <t>Административни материјал</t>
    </r>
  </si>
  <si>
    <r>
      <rPr>
        <sz val="10"/>
        <rFont val="Arial Narrow"/>
        <family val="2"/>
      </rPr>
      <t>Материјали за образовање и усавршавање запослених</t>
    </r>
  </si>
  <si>
    <r>
      <rPr>
        <sz val="10"/>
        <rFont val="Arial Narrow"/>
        <family val="2"/>
      </rPr>
      <t>Материјали за саобраћаj</t>
    </r>
  </si>
  <si>
    <r>
      <rPr>
        <sz val="10"/>
        <rFont val="Arial Narrow"/>
        <family val="2"/>
      </rPr>
      <t>Материјали за образовање, културу и спорт</t>
    </r>
  </si>
  <si>
    <r>
      <rPr>
        <sz val="10"/>
        <rFont val="Arial Narrow"/>
        <family val="2"/>
      </rPr>
      <t>Материјали за одржавање хигијене и угоститељство</t>
    </r>
  </si>
  <si>
    <r>
      <rPr>
        <sz val="10"/>
        <rFont val="Arial Narrow"/>
        <family val="2"/>
      </rPr>
      <t>Материјали за посебне намене</t>
    </r>
  </si>
  <si>
    <r>
      <rPr>
        <b/>
        <sz val="10"/>
        <rFont val="Arial Narrow"/>
        <family val="2"/>
      </rPr>
      <t>ДОТАЦИЈЕ МЕЂУНАРОДНИМ ОРГАНИЗАЦИЈАМА</t>
    </r>
  </si>
  <si>
    <r>
      <rPr>
        <sz val="10"/>
        <rFont val="Arial Narrow"/>
        <family val="2"/>
      </rPr>
      <t>Текуће дотације међународним организацијама</t>
    </r>
  </si>
  <si>
    <r>
      <rPr>
        <b/>
        <i/>
        <sz val="10"/>
        <rFont val="Arial Narrow"/>
        <family val="2"/>
      </rPr>
      <t>ПОРЕЗИ, ОБАВЕЗНЕ ТАКСЕ, КАЗНЕ И ПЕНАЛИ</t>
    </r>
  </si>
  <si>
    <r>
      <rPr>
        <sz val="10"/>
        <rFont val="Arial Narrow"/>
        <family val="2"/>
      </rPr>
      <t>Остали порези</t>
    </r>
  </si>
  <si>
    <r>
      <rPr>
        <sz val="10"/>
        <rFont val="Arial Narrow"/>
        <family val="2"/>
      </rPr>
      <t>Обавезне таксе</t>
    </r>
  </si>
  <si>
    <r>
      <rPr>
        <sz val="10"/>
        <rFont val="Arial Narrow"/>
        <family val="2"/>
      </rPr>
      <t>Новчане казне и пенали</t>
    </r>
  </si>
  <si>
    <r>
      <rPr>
        <b/>
        <i/>
        <sz val="10"/>
        <rFont val="Arial Narrow"/>
        <family val="2"/>
      </rPr>
      <t>НОВЧАНЕ КАЗНЕ И ПЕНАЛИ ПО РЕШЕЊУ СУДОВА</t>
    </r>
  </si>
  <si>
    <r>
      <rPr>
        <sz val="10"/>
        <rFont val="Arial Narrow"/>
        <family val="2"/>
      </rPr>
      <t>Новчане казне и пенали по решењу судова</t>
    </r>
  </si>
  <si>
    <r>
      <rPr>
        <b/>
        <i/>
        <sz val="10"/>
        <rFont val="Arial Narrow"/>
        <family val="2"/>
      </rPr>
      <t>ЗГРАДЕ И ГРАЂЕВИНСКИ ОБЈЕКТИ</t>
    </r>
  </si>
  <si>
    <r>
      <rPr>
        <sz val="10"/>
        <rFont val="Arial Narrow"/>
        <family val="2"/>
      </rPr>
      <t>Изградња зграда и објеката</t>
    </r>
  </si>
  <si>
    <r>
      <rPr>
        <sz val="10"/>
        <rFont val="Arial Narrow"/>
        <family val="2"/>
      </rPr>
      <t>Капитално одржавање зграда и објеката</t>
    </r>
  </si>
  <si>
    <r>
      <rPr>
        <sz val="10"/>
        <rFont val="Arial Narrow"/>
        <family val="2"/>
      </rPr>
      <t>Пројектно планирање</t>
    </r>
  </si>
  <si>
    <r>
      <rPr>
        <b/>
        <i/>
        <sz val="10"/>
        <rFont val="Arial Narrow"/>
        <family val="2"/>
      </rPr>
      <t>МАШИНЕ И ОПРЕМА</t>
    </r>
  </si>
  <si>
    <r>
      <rPr>
        <sz val="10"/>
        <rFont val="Arial Narrow"/>
        <family val="2"/>
      </rPr>
      <t>Опрема за саобраћај</t>
    </r>
  </si>
  <si>
    <r>
      <rPr>
        <sz val="10"/>
        <rFont val="Arial Narrow"/>
        <family val="2"/>
      </rPr>
      <t>Административна опрема</t>
    </r>
  </si>
  <si>
    <r>
      <rPr>
        <sz val="10"/>
        <rFont val="Arial Narrow"/>
        <family val="2"/>
      </rPr>
      <t>Медицинска и лабораторијска опрема</t>
    </r>
  </si>
  <si>
    <r>
      <rPr>
        <sz val="10"/>
        <rFont val="Arial Narrow"/>
        <family val="2"/>
      </rPr>
      <t>Опрема за образовање, науку, културу и спорт</t>
    </r>
  </si>
  <si>
    <r>
      <rPr>
        <sz val="10"/>
        <rFont val="Arial Narrow"/>
        <family val="2"/>
      </rPr>
      <t>Опрема за јавну безбедност</t>
    </r>
  </si>
  <si>
    <r>
      <rPr>
        <b/>
        <i/>
        <sz val="10"/>
        <rFont val="Arial Narrow"/>
        <family val="2"/>
      </rPr>
      <t>НЕМАТЕРИЈАЛНА ИМОВИНА</t>
    </r>
  </si>
  <si>
    <r>
      <rPr>
        <sz val="10"/>
        <rFont val="Arial Narrow"/>
        <family val="2"/>
      </rPr>
      <t>Нематеријална имовина</t>
    </r>
  </si>
  <si>
    <t>Материјали за пољопривреду</t>
  </si>
  <si>
    <r>
      <rPr>
        <b/>
        <sz val="10"/>
        <rFont val="Arial Narrow"/>
        <family val="2"/>
      </rPr>
      <t>Дигитализација у области заштите и очувања културног наслеђа</t>
    </r>
  </si>
  <si>
    <r>
      <rPr>
        <b/>
        <sz val="10"/>
        <rFont val="Arial Narrow"/>
        <family val="2"/>
      </rPr>
      <t>ТЕКУЋЕ ПОПРАВКЕ И ОДРЖАВАЊА</t>
    </r>
  </si>
  <si>
    <r>
      <rPr>
        <b/>
        <sz val="10"/>
        <rFont val="Arial Narrow"/>
        <family val="2"/>
      </rPr>
      <t>Покрајински секретаријат за културу, јавно инф. и односе с верским заједницама</t>
    </r>
  </si>
  <si>
    <r>
      <rPr>
        <b/>
        <sz val="10"/>
        <rFont val="Arial Narrow"/>
        <family val="2"/>
      </rPr>
      <t>СОПСТВЕНИ ПРИХОДИ – Приходи од продаје добара и услуга</t>
    </r>
  </si>
  <si>
    <r>
      <rPr>
        <b/>
        <i/>
        <sz val="10"/>
        <rFont val="Arial Narrow"/>
        <family val="2"/>
      </rPr>
      <t>ДОТАЦИЈЕ НЕВЛАДИНИМ ОРГАНИЗАЦИЈАМА</t>
    </r>
  </si>
  <si>
    <r>
      <rPr>
        <b/>
        <sz val="10"/>
        <rFont val="Arial Narrow"/>
        <family val="2"/>
      </rPr>
      <t>БУЏЕТ ЗА 2023.</t>
    </r>
    <r>
      <rPr>
        <b/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ГОДИНУ НА ДАН 01.01.2023.</t>
    </r>
  </si>
  <si>
    <r>
      <rPr>
        <b/>
        <sz val="10"/>
        <rFont val="Arial Narrow"/>
        <family val="2"/>
      </rPr>
      <t>БУЏЕТ ЗА 2023.</t>
    </r>
    <r>
      <rPr>
        <b/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ГОДИНУ НА ДАН 31.12.2023.</t>
    </r>
  </si>
  <si>
    <t>ИЗВРШЕЊЕ БУЏЕТА ЗА 2023.
ГОДИНУ НА ДАН 31.12.2023.</t>
  </si>
  <si>
    <t>ФИНАНСИЈСКИ ПЛАН ЗА 2025.</t>
  </si>
  <si>
    <t>БУЏЕТ 2024.</t>
  </si>
  <si>
    <t>РЕДОВНА ДЕЛАТНОСТ</t>
  </si>
  <si>
    <r>
      <rPr>
        <b/>
        <sz val="10"/>
        <rFont val="Arial Narrow"/>
        <family val="2"/>
      </rPr>
      <t>ДОНАЦИЈЕ ОД МЕЂУНАРОДНИХ ОРГАНИЗАЦИЈА</t>
    </r>
  </si>
  <si>
    <r>
      <rPr>
        <b/>
        <sz val="10"/>
        <rFont val="Arial Narrow"/>
        <family val="2"/>
      </rPr>
      <t>ДОНАЦИЈЕ ОД ОСТАЛИХ НИВОА ВЛАСТИ</t>
    </r>
  </si>
  <si>
    <r>
      <rPr>
        <b/>
        <sz val="10"/>
        <rFont val="Arial Narrow"/>
        <family val="2"/>
      </rPr>
      <t>1202
-10</t>
    </r>
  </si>
  <si>
    <r>
      <rPr>
        <b/>
        <sz val="10"/>
        <rFont val="Arial Narrow"/>
        <family val="2"/>
      </rPr>
      <t>НЕПАСПОРЕЂЕН ВИШАК ПРИХОДА ИЗ РАНИЈИХ ГОДИНА</t>
    </r>
  </si>
  <si>
    <r>
      <rPr>
        <b/>
        <sz val="10"/>
        <rFont val="Arial Narrow"/>
        <family val="2"/>
      </rPr>
      <t>УТВРЂИВАЊЕ РЕЗУЛТАТА ПОСЛОВАЊА</t>
    </r>
  </si>
  <si>
    <r>
      <rPr>
        <b/>
        <i/>
        <sz val="10"/>
        <rFont val="Arial Narrow"/>
        <family val="2"/>
      </rPr>
      <t>СПЕЦИЈАЛИЗОВАНЕ УСЛУГЕ</t>
    </r>
  </si>
  <si>
    <r>
      <rPr>
        <b/>
        <sz val="10"/>
        <rFont val="Arial Narrow"/>
        <family val="2"/>
      </rPr>
      <t>НЕУТРОШЕНА СРЕДСТВА ДОНАЦИЈА ИЗ ПРЕТХОДНИХ ГОДИНА</t>
    </r>
  </si>
  <si>
    <r>
      <rPr>
        <b/>
        <sz val="10"/>
        <rFont val="Arial Narrow"/>
        <family val="2"/>
      </rPr>
      <t>КАПИТАЛ</t>
    </r>
  </si>
  <si>
    <r>
      <rPr>
        <b/>
        <sz val="10"/>
        <rFont val="Arial Narrow"/>
        <family val="2"/>
      </rPr>
      <t>НЕУТРОШЕНА СРЕДСТВА ТРАНСФЕРА ОД ДРУГИХ НИВОА ВЛАСТИ</t>
    </r>
  </si>
  <si>
    <t>ПРЕДЛОГ ФИНАНСИЈСКОГ ПЛАНА ЗА 2025. ГОДИНУ</t>
  </si>
  <si>
    <t>ПОДАЦИ О ИЗВРШЕЊУ ФИНАНСИЈСКОГ ПЛАНА ЈУГОСЛОВЕНСКЕ КИНОТЕКЕ ЗА 2023. И 2024. ГОДИНУ И</t>
  </si>
  <si>
    <t>НАКНАДА ШТЕТЕ ЗА ПОВРЕДЕ ИЛИ ШТЕТУ НАНЕТУ ОД СТРАНЕ ДРЖАВНИХ ОРГАНА</t>
  </si>
  <si>
    <t>ИЗВРШЕЊЕ БУЏЕТА ЗА 2024. ГОДИНУ НА ДАН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</si>
</sst>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,##0;#,##0"/>
  </numFmts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b/>
      <sz val="10"/>
      <name val="Times New Roman"/>
      <family val="1"/>
    </font>
    <font>
      <b/>
      <sz val="10"/>
      <color rgb="FF7F007F"/>
      <name val="Arial Narrow"/>
      <family val="2"/>
    </font>
    <font>
      <b/>
      <sz val="10"/>
      <color rgb="FF000000"/>
      <name val="Arial Narrow"/>
      <family val="2"/>
      <charset val="238"/>
    </font>
    <font>
      <b/>
      <sz val="10"/>
      <color rgb="FF7F007F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0"/>
      <name val="Arial Narrow"/>
      <family val="2"/>
    </font>
    <font>
      <b/>
      <i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name val="Times New Roman"/>
      <family val="2"/>
      <charset val="238"/>
    </font>
    <font>
      <sz val="20"/>
      <color rgb="FF000000"/>
      <name val="Times New Roman"/>
      <family val="1"/>
      <charset val="238"/>
    </font>
    <font>
      <b/>
      <sz val="2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D965"/>
      </patternFill>
    </fill>
    <fill>
      <patternFill patternType="solid">
        <fgColor rgb="FFC5E0B2"/>
      </patternFill>
    </fill>
    <fill>
      <patternFill patternType="solid">
        <fgColor rgb="FFA7D08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64" fontId="14" fillId="0" borderId="2" xfId="0" applyNumberFormat="1" applyFont="1" applyBorder="1" applyAlignment="1">
      <alignment horizontal="center" vertical="top" wrapText="1"/>
    </xf>
    <xf numFmtId="165" fontId="13" fillId="0" borderId="2" xfId="0" applyNumberFormat="1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164" fontId="13" fillId="0" borderId="2" xfId="0" applyNumberFormat="1" applyFont="1" applyBorder="1" applyAlignment="1">
      <alignment horizontal="center" vertical="top" wrapText="1"/>
    </xf>
    <xf numFmtId="10" fontId="7" fillId="0" borderId="1" xfId="1" applyNumberFormat="1" applyFont="1" applyBorder="1" applyAlignment="1">
      <alignment horizontal="center" vertical="top" wrapText="1"/>
    </xf>
    <xf numFmtId="10" fontId="7" fillId="3" borderId="1" xfId="1" applyNumberFormat="1" applyFont="1" applyFill="1" applyBorder="1" applyAlignment="1">
      <alignment horizontal="center" vertical="top" wrapText="1"/>
    </xf>
    <xf numFmtId="10" fontId="6" fillId="3" borderId="1" xfId="1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9" fontId="6" fillId="2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64" fontId="10" fillId="0" borderId="2" xfId="0" applyNumberFormat="1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64" fontId="10" fillId="0" borderId="2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10" fontId="7" fillId="0" borderId="1" xfId="1" applyNumberFormat="1" applyFont="1" applyFill="1" applyBorder="1" applyAlignment="1">
      <alignment horizontal="center"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6" fillId="0" borderId="5" xfId="0" applyNumberFormat="1" applyFont="1" applyBorder="1" applyAlignment="1">
      <alignment horizontal="center" vertical="top" wrapText="1"/>
    </xf>
    <xf numFmtId="10" fontId="7" fillId="3" borderId="2" xfId="1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65" fontId="6" fillId="2" borderId="4" xfId="0" applyNumberFormat="1" applyFont="1" applyFill="1" applyBorder="1" applyAlignment="1">
      <alignment horizontal="center" vertical="top" wrapText="1"/>
    </xf>
    <xf numFmtId="10" fontId="7" fillId="2" borderId="4" xfId="1" applyNumberFormat="1" applyFont="1" applyFill="1" applyBorder="1" applyAlignment="1">
      <alignment horizontal="center" vertical="top" wrapText="1"/>
    </xf>
    <xf numFmtId="165" fontId="6" fillId="2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4" fontId="6" fillId="3" borderId="3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165" fontId="6" fillId="3" borderId="4" xfId="0" applyNumberFormat="1" applyFont="1" applyFill="1" applyBorder="1" applyAlignment="1">
      <alignment horizontal="center" vertical="top" wrapText="1"/>
    </xf>
    <xf numFmtId="10" fontId="7" fillId="3" borderId="4" xfId="1" applyNumberFormat="1" applyFont="1" applyFill="1" applyBorder="1" applyAlignment="1">
      <alignment horizontal="center" vertical="top" wrapText="1"/>
    </xf>
    <xf numFmtId="165" fontId="6" fillId="3" borderId="5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0" fontId="7" fillId="0" borderId="8" xfId="1" applyNumberFormat="1" applyFont="1" applyBorder="1" applyAlignment="1">
      <alignment horizontal="center" vertical="top" wrapText="1"/>
    </xf>
    <xf numFmtId="10" fontId="6" fillId="3" borderId="2" xfId="1" applyNumberFormat="1" applyFont="1" applyFill="1" applyBorder="1" applyAlignment="1">
      <alignment horizontal="center" vertical="top" wrapText="1"/>
    </xf>
    <xf numFmtId="164" fontId="6" fillId="3" borderId="4" xfId="0" applyNumberFormat="1" applyFont="1" applyFill="1" applyBorder="1" applyAlignment="1">
      <alignment horizontal="center" vertical="top" wrapText="1"/>
    </xf>
    <xf numFmtId="10" fontId="6" fillId="3" borderId="4" xfId="1" applyNumberFormat="1" applyFont="1" applyFill="1" applyBorder="1" applyAlignment="1">
      <alignment horizontal="center" vertical="top" wrapText="1"/>
    </xf>
    <xf numFmtId="10" fontId="7" fillId="0" borderId="8" xfId="1" applyNumberFormat="1" applyFont="1" applyFill="1" applyBorder="1" applyAlignment="1">
      <alignment horizontal="center" vertical="top" wrapText="1"/>
    </xf>
    <xf numFmtId="10" fontId="7" fillId="3" borderId="2" xfId="1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0" fontId="6" fillId="2" borderId="4" xfId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10" fontId="7" fillId="0" borderId="2" xfId="1" applyNumberFormat="1" applyFont="1" applyFill="1" applyBorder="1" applyAlignment="1">
      <alignment horizontal="center" vertical="center" wrapText="1"/>
    </xf>
    <xf numFmtId="10" fontId="6" fillId="0" borderId="2" xfId="1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center" wrapText="1"/>
    </xf>
    <xf numFmtId="10" fontId="7" fillId="0" borderId="2" xfId="1" applyNumberFormat="1" applyFont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0" fontId="6" fillId="3" borderId="4" xfId="1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164" fontId="10" fillId="0" borderId="8" xfId="0" applyNumberFormat="1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10" fontId="7" fillId="0" borderId="8" xfId="1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10" fontId="7" fillId="2" borderId="4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top" wrapText="1"/>
    </xf>
    <xf numFmtId="10" fontId="7" fillId="0" borderId="8" xfId="1" applyNumberFormat="1" applyFont="1" applyFill="1" applyBorder="1" applyAlignment="1">
      <alignment horizontal="center" vertical="center" wrapText="1"/>
    </xf>
    <xf numFmtId="10" fontId="6" fillId="0" borderId="8" xfId="1" applyNumberFormat="1" applyFont="1" applyFill="1" applyBorder="1" applyAlignment="1">
      <alignment horizontal="center" vertical="center" wrapText="1"/>
    </xf>
    <xf numFmtId="10" fontId="6" fillId="0" borderId="9" xfId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164" fontId="10" fillId="0" borderId="8" xfId="0" applyNumberFormat="1" applyFont="1" applyBorder="1" applyAlignment="1">
      <alignment horizontal="left" vertical="top" wrapText="1"/>
    </xf>
    <xf numFmtId="10" fontId="6" fillId="2" borderId="4" xfId="1" applyNumberFormat="1" applyFont="1" applyFill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top" wrapText="1"/>
    </xf>
    <xf numFmtId="10" fontId="7" fillId="3" borderId="8" xfId="1" applyNumberFormat="1" applyFont="1" applyFill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64" fontId="6" fillId="4" borderId="3" xfId="0" applyNumberFormat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165" fontId="6" fillId="4" borderId="4" xfId="0" applyNumberFormat="1" applyFont="1" applyFill="1" applyBorder="1" applyAlignment="1">
      <alignment horizontal="center" vertical="top" wrapText="1"/>
    </xf>
    <xf numFmtId="10" fontId="7" fillId="4" borderId="4" xfId="1" applyNumberFormat="1" applyFont="1" applyFill="1" applyBorder="1" applyAlignment="1">
      <alignment horizontal="center" vertical="top" wrapText="1"/>
    </xf>
    <xf numFmtId="164" fontId="6" fillId="4" borderId="4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10" fontId="7" fillId="4" borderId="2" xfId="1" applyNumberFormat="1" applyFont="1" applyFill="1" applyBorder="1" applyAlignment="1">
      <alignment horizontal="center" vertical="top" wrapText="1"/>
    </xf>
    <xf numFmtId="10" fontId="6" fillId="0" borderId="2" xfId="1" applyNumberFormat="1" applyFont="1" applyFill="1" applyBorder="1" applyAlignment="1">
      <alignment horizontal="center" vertical="top" wrapText="1"/>
    </xf>
    <xf numFmtId="10" fontId="7" fillId="4" borderId="1" xfId="1" applyNumberFormat="1" applyFont="1" applyFill="1" applyBorder="1" applyAlignment="1">
      <alignment horizontal="center" vertical="top" wrapText="1"/>
    </xf>
    <xf numFmtId="10" fontId="6" fillId="0" borderId="1" xfId="1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165" fontId="6" fillId="4" borderId="1" xfId="0" applyNumberFormat="1" applyFont="1" applyFill="1" applyBorder="1" applyAlignment="1">
      <alignment horizontal="center" vertical="top" wrapText="1"/>
    </xf>
    <xf numFmtId="9" fontId="6" fillId="4" borderId="1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3"/>
  <sheetViews>
    <sheetView tabSelected="1" workbookViewId="0">
      <selection activeCell="L4" sqref="L4"/>
    </sheetView>
  </sheetViews>
  <sheetFormatPr defaultColWidth="9.33203125" defaultRowHeight="12.75" x14ac:dyDescent="0.2"/>
  <cols>
    <col min="1" max="1" width="8.5" customWidth="1"/>
    <col min="2" max="2" width="9.1640625" customWidth="1"/>
    <col min="3" max="3" width="38.6640625" customWidth="1"/>
    <col min="4" max="4" width="7.83203125" customWidth="1"/>
    <col min="5" max="5" width="17.33203125" customWidth="1"/>
    <col min="6" max="6" width="14" customWidth="1"/>
    <col min="7" max="7" width="12.6640625" customWidth="1"/>
    <col min="8" max="8" width="9.5" customWidth="1"/>
    <col min="9" max="9" width="15.1640625" customWidth="1"/>
    <col min="10" max="10" width="14" customWidth="1"/>
    <col min="11" max="11" width="15.1640625" customWidth="1"/>
    <col min="12" max="12" width="16.1640625" customWidth="1"/>
    <col min="13" max="13" width="8.83203125" customWidth="1"/>
    <col min="14" max="14" width="19.83203125" customWidth="1"/>
    <col min="15" max="15" width="2.1640625" customWidth="1"/>
  </cols>
  <sheetData>
    <row r="1" spans="1:14" ht="28.5" customHeight="1" x14ac:dyDescent="0.2">
      <c r="A1" s="139" t="s">
        <v>101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33" customHeight="1" thickBot="1" x14ac:dyDescent="0.25">
      <c r="A2" s="139" t="s">
        <v>100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77.099999999999994" customHeight="1" thickBot="1" x14ac:dyDescent="0.25">
      <c r="A3" s="50" t="s">
        <v>1</v>
      </c>
      <c r="B3" s="51" t="s">
        <v>0</v>
      </c>
      <c r="C3" s="52" t="s">
        <v>2</v>
      </c>
      <c r="D3" s="52" t="s">
        <v>3</v>
      </c>
      <c r="E3" s="53" t="s">
        <v>85</v>
      </c>
      <c r="F3" s="53" t="s">
        <v>86</v>
      </c>
      <c r="G3" s="54" t="s">
        <v>87</v>
      </c>
      <c r="H3" s="51" t="s">
        <v>4</v>
      </c>
      <c r="I3" s="55" t="s">
        <v>89</v>
      </c>
      <c r="J3" s="55" t="s">
        <v>90</v>
      </c>
      <c r="K3" s="52" t="s">
        <v>5</v>
      </c>
      <c r="L3" s="55" t="s">
        <v>103</v>
      </c>
      <c r="M3" s="51" t="s">
        <v>4</v>
      </c>
      <c r="N3" s="56" t="s">
        <v>88</v>
      </c>
    </row>
    <row r="4" spans="1:14" ht="15" customHeight="1" thickBot="1" x14ac:dyDescent="0.25">
      <c r="A4" s="57">
        <v>1</v>
      </c>
      <c r="B4" s="58">
        <v>2</v>
      </c>
      <c r="C4" s="58">
        <v>3</v>
      </c>
      <c r="D4" s="58">
        <v>4</v>
      </c>
      <c r="E4" s="58">
        <v>5</v>
      </c>
      <c r="F4" s="58">
        <v>6</v>
      </c>
      <c r="G4" s="58">
        <v>7</v>
      </c>
      <c r="H4" s="59">
        <v>8</v>
      </c>
      <c r="I4" s="58">
        <v>9</v>
      </c>
      <c r="J4" s="58">
        <v>10</v>
      </c>
      <c r="K4" s="58">
        <v>11</v>
      </c>
      <c r="L4" s="58">
        <v>12</v>
      </c>
      <c r="M4" s="59">
        <v>13</v>
      </c>
      <c r="N4" s="60">
        <v>14</v>
      </c>
    </row>
    <row r="5" spans="1:14" ht="33.950000000000003" customHeight="1" thickBot="1" x14ac:dyDescent="0.25">
      <c r="A5" s="62">
        <v>1</v>
      </c>
      <c r="B5" s="63">
        <v>1202</v>
      </c>
      <c r="C5" s="64" t="s">
        <v>6</v>
      </c>
      <c r="D5" s="65"/>
      <c r="E5" s="66">
        <f>SUM(E6,E80)</f>
        <v>213455000</v>
      </c>
      <c r="F5" s="66">
        <f>SUM(F6,F80)</f>
        <v>224528200</v>
      </c>
      <c r="G5" s="66">
        <f>SUM(G6,G80)</f>
        <v>219071166</v>
      </c>
      <c r="H5" s="67">
        <f>G5/F5</f>
        <v>0.97569555182823364</v>
      </c>
      <c r="I5" s="66">
        <f>SUM(I6,I80)</f>
        <v>245798000</v>
      </c>
      <c r="J5" s="66">
        <f>SUM(J6,J80)</f>
        <v>222745000</v>
      </c>
      <c r="K5" s="66">
        <f>SUM(K6,K80)</f>
        <v>23053000</v>
      </c>
      <c r="L5" s="66">
        <f>SUM(L6,L80)</f>
        <v>230330814</v>
      </c>
      <c r="M5" s="67">
        <f>L5/I5</f>
        <v>0.93707358888192749</v>
      </c>
      <c r="N5" s="68">
        <v>213455000</v>
      </c>
    </row>
    <row r="6" spans="1:14" ht="33" customHeight="1" thickBot="1" x14ac:dyDescent="0.25">
      <c r="A6" s="69"/>
      <c r="B6" s="71">
        <v>10</v>
      </c>
      <c r="C6" s="72" t="s">
        <v>7</v>
      </c>
      <c r="D6" s="73"/>
      <c r="E6" s="74">
        <f>SUM(E7,E9,E13,E15,E19,E21,E23,E31,E36,E45,E48,E51,E59,E61,E71,E77)</f>
        <v>193370000</v>
      </c>
      <c r="F6" s="74">
        <f>SUM(F7,F9,F13,F15,F19,F21,F23,F31,F36,F45,F48,F51,F59,F61,F71,F77)</f>
        <v>205443200</v>
      </c>
      <c r="G6" s="74">
        <f>SUM(G7,G9,G13,G15,G19,G21,G23,G31,G36,G45,G48,G51,G59,G61,G71,G77)</f>
        <v>200635257</v>
      </c>
      <c r="H6" s="75">
        <f>G6/F6</f>
        <v>0.97659721519135212</v>
      </c>
      <c r="I6" s="74">
        <f>SUM(I7,I9,I13,I15,I19,I21,I23,I31,I36,I45,I48,I51,I59,I61,I67,I71,I77)</f>
        <v>240443000</v>
      </c>
      <c r="J6" s="74">
        <f>SUM(J7,J9,J13,J15,J19,J21,J23,J31,J36,J45,J48,J51,J59,J61)</f>
        <v>222745000</v>
      </c>
      <c r="K6" s="74">
        <f>SUM(K23,K31,K36,K45,K48,K51,K67,K71,K77)</f>
        <v>17698000</v>
      </c>
      <c r="L6" s="74">
        <f>SUM(L7,L9,L13,L15,L19,L21,L23,L31,L36,L48,L45,L51,L59,L61,L65,L67,L71,L77)</f>
        <v>226623624</v>
      </c>
      <c r="M6" s="75">
        <f>L6/I6</f>
        <v>0.94252535528170922</v>
      </c>
      <c r="N6" s="76">
        <f>SUM(N7,N9,N13,N15,N19,N21,N23,N31,N36,N45,N48,N51,N59,N61,N67,N71,N77)</f>
        <v>210845000</v>
      </c>
    </row>
    <row r="7" spans="1:14" ht="30" customHeight="1" x14ac:dyDescent="0.2">
      <c r="A7" s="4"/>
      <c r="B7" s="19"/>
      <c r="C7" s="40" t="s">
        <v>8</v>
      </c>
      <c r="D7" s="41">
        <v>411</v>
      </c>
      <c r="E7" s="70">
        <f>SUM(E8)</f>
        <v>67800000</v>
      </c>
      <c r="F7" s="70">
        <f>SUM(F8)</f>
        <v>67755000</v>
      </c>
      <c r="G7" s="70">
        <f>SUM(G8)</f>
        <v>67522560</v>
      </c>
      <c r="H7" s="61">
        <f>G7/F7</f>
        <v>0.99656940447199471</v>
      </c>
      <c r="I7" s="70">
        <f>SUM(J7:K7)</f>
        <v>81200000</v>
      </c>
      <c r="J7" s="70">
        <f>SUM(J8)</f>
        <v>81200000</v>
      </c>
      <c r="K7" s="42">
        <v>0</v>
      </c>
      <c r="L7" s="70">
        <f>SUM(L8)</f>
        <v>80553294</v>
      </c>
      <c r="M7" s="61">
        <f t="shared" ref="M7:M70" si="0">L7/I7</f>
        <v>0.99203564039408865</v>
      </c>
      <c r="N7" s="70">
        <f>SUM(N8)</f>
        <v>73000000</v>
      </c>
    </row>
    <row r="8" spans="1:14" ht="24" customHeight="1" x14ac:dyDescent="0.2">
      <c r="A8" s="4"/>
      <c r="B8" s="4"/>
      <c r="C8" s="16" t="s">
        <v>9</v>
      </c>
      <c r="D8" s="17">
        <v>4111</v>
      </c>
      <c r="E8" s="18">
        <v>67800000</v>
      </c>
      <c r="F8" s="18">
        <v>67755000</v>
      </c>
      <c r="G8" s="18">
        <v>67522560</v>
      </c>
      <c r="H8" s="26">
        <f t="shared" ref="H8:H71" si="1">G8/F8</f>
        <v>0.99656940447199471</v>
      </c>
      <c r="I8" s="18">
        <f>SUM(J8:K8)</f>
        <v>81200000</v>
      </c>
      <c r="J8" s="18">
        <v>81200000</v>
      </c>
      <c r="K8" s="17">
        <v>0</v>
      </c>
      <c r="L8" s="18">
        <v>80553294</v>
      </c>
      <c r="M8" s="26">
        <f t="shared" si="0"/>
        <v>0.99203564039408865</v>
      </c>
      <c r="N8" s="18">
        <v>73000000</v>
      </c>
    </row>
    <row r="9" spans="1:14" ht="30" customHeight="1" x14ac:dyDescent="0.2">
      <c r="A9" s="4"/>
      <c r="B9" s="4"/>
      <c r="C9" s="13" t="s">
        <v>10</v>
      </c>
      <c r="D9" s="14">
        <v>412</v>
      </c>
      <c r="E9" s="15">
        <f>SUM(E10:E12)</f>
        <v>10300000</v>
      </c>
      <c r="F9" s="15">
        <f>SUM(F10:F12)</f>
        <v>10300000</v>
      </c>
      <c r="G9" s="15">
        <f>SUM(G10:G12)</f>
        <v>10240347</v>
      </c>
      <c r="H9" s="26">
        <f t="shared" si="1"/>
        <v>0.99420844660194174</v>
      </c>
      <c r="I9" s="15">
        <f>SUM(I10:I12)</f>
        <v>12410000</v>
      </c>
      <c r="J9" s="15">
        <f>SUM(J10:J12)</f>
        <v>12410000</v>
      </c>
      <c r="K9" s="7">
        <v>0</v>
      </c>
      <c r="L9" s="15">
        <f>SUM(L10,L11,L12)</f>
        <v>12203824</v>
      </c>
      <c r="M9" s="26">
        <f t="shared" si="0"/>
        <v>0.98338630136986305</v>
      </c>
      <c r="N9" s="15">
        <f>SUM(N10:N12)</f>
        <v>11370000</v>
      </c>
    </row>
    <row r="10" spans="1:14" ht="24" customHeight="1" x14ac:dyDescent="0.2">
      <c r="A10" s="4"/>
      <c r="B10" s="4"/>
      <c r="C10" s="16" t="s">
        <v>11</v>
      </c>
      <c r="D10" s="17">
        <v>4121</v>
      </c>
      <c r="E10" s="18">
        <v>7250000</v>
      </c>
      <c r="F10" s="18">
        <v>6800000</v>
      </c>
      <c r="G10" s="18">
        <v>6759305</v>
      </c>
      <c r="H10" s="26">
        <f t="shared" si="1"/>
        <v>0.99401544117647056</v>
      </c>
      <c r="I10" s="18">
        <f>SUM(J10:K10)</f>
        <v>8200000</v>
      </c>
      <c r="J10" s="18">
        <v>8200000</v>
      </c>
      <c r="K10" s="17">
        <v>0</v>
      </c>
      <c r="L10" s="18">
        <v>8055330</v>
      </c>
      <c r="M10" s="26">
        <f t="shared" si="0"/>
        <v>0.98235731707317075</v>
      </c>
      <c r="N10" s="18">
        <v>7506000</v>
      </c>
    </row>
    <row r="11" spans="1:14" ht="24" customHeight="1" x14ac:dyDescent="0.2">
      <c r="A11" s="4"/>
      <c r="B11" s="4"/>
      <c r="C11" s="16" t="s">
        <v>12</v>
      </c>
      <c r="D11" s="17">
        <v>4122</v>
      </c>
      <c r="E11" s="18">
        <v>3050000</v>
      </c>
      <c r="F11" s="18">
        <v>3500000</v>
      </c>
      <c r="G11" s="18">
        <v>3481042</v>
      </c>
      <c r="H11" s="26">
        <f t="shared" si="1"/>
        <v>0.99458342857142856</v>
      </c>
      <c r="I11" s="18">
        <f t="shared" ref="I11:I16" si="2">SUM(J11:K11)</f>
        <v>4210000</v>
      </c>
      <c r="J11" s="18">
        <v>4210000</v>
      </c>
      <c r="K11" s="17">
        <v>0</v>
      </c>
      <c r="L11" s="18">
        <v>4148494</v>
      </c>
      <c r="M11" s="26">
        <f t="shared" si="0"/>
        <v>0.98539049881235152</v>
      </c>
      <c r="N11" s="18">
        <v>3864000</v>
      </c>
    </row>
    <row r="12" spans="1:14" ht="24" customHeight="1" x14ac:dyDescent="0.2">
      <c r="A12" s="4"/>
      <c r="B12" s="4"/>
      <c r="C12" s="16" t="s">
        <v>13</v>
      </c>
      <c r="D12" s="17">
        <v>4123</v>
      </c>
      <c r="E12" s="17">
        <v>0</v>
      </c>
      <c r="F12" s="17">
        <v>0</v>
      </c>
      <c r="G12" s="17">
        <v>0</v>
      </c>
      <c r="H12" s="26">
        <v>0</v>
      </c>
      <c r="I12" s="17">
        <f t="shared" si="2"/>
        <v>0</v>
      </c>
      <c r="J12" s="17">
        <v>0</v>
      </c>
      <c r="K12" s="17">
        <v>0</v>
      </c>
      <c r="L12" s="17"/>
      <c r="M12" s="26">
        <v>0</v>
      </c>
      <c r="N12" s="17">
        <v>0</v>
      </c>
    </row>
    <row r="13" spans="1:14" ht="24" customHeight="1" x14ac:dyDescent="0.2">
      <c r="A13" s="4"/>
      <c r="B13" s="4"/>
      <c r="C13" s="13" t="s">
        <v>14</v>
      </c>
      <c r="D13" s="14">
        <v>413</v>
      </c>
      <c r="E13" s="15">
        <f>SUM(E14)</f>
        <v>955000</v>
      </c>
      <c r="F13" s="15">
        <f>SUM(F14)</f>
        <v>543200</v>
      </c>
      <c r="G13" s="15">
        <f>SUM(G14)</f>
        <v>543160</v>
      </c>
      <c r="H13" s="26">
        <f t="shared" si="1"/>
        <v>0.99992636229749632</v>
      </c>
      <c r="I13" s="15">
        <f t="shared" si="2"/>
        <v>490000</v>
      </c>
      <c r="J13" s="15">
        <f>SUM(J14)</f>
        <v>490000</v>
      </c>
      <c r="K13" s="7">
        <v>0</v>
      </c>
      <c r="L13" s="15">
        <f>SUM(L14)</f>
        <v>390000</v>
      </c>
      <c r="M13" s="26">
        <f t="shared" si="0"/>
        <v>0.79591836734693877</v>
      </c>
      <c r="N13" s="15">
        <f>SUM(N14)</f>
        <v>490000</v>
      </c>
    </row>
    <row r="14" spans="1:14" ht="24" customHeight="1" x14ac:dyDescent="0.2">
      <c r="A14" s="4"/>
      <c r="B14" s="4"/>
      <c r="C14" s="16" t="s">
        <v>15</v>
      </c>
      <c r="D14" s="17">
        <v>4131</v>
      </c>
      <c r="E14" s="18">
        <v>955000</v>
      </c>
      <c r="F14" s="18">
        <v>543200</v>
      </c>
      <c r="G14" s="18">
        <v>543160</v>
      </c>
      <c r="H14" s="26">
        <f t="shared" si="1"/>
        <v>0.99992636229749632</v>
      </c>
      <c r="I14" s="18">
        <f t="shared" si="2"/>
        <v>490000</v>
      </c>
      <c r="J14" s="18">
        <v>490000</v>
      </c>
      <c r="K14" s="17">
        <v>0</v>
      </c>
      <c r="L14" s="18">
        <v>390000</v>
      </c>
      <c r="M14" s="26">
        <f t="shared" si="0"/>
        <v>0.79591836734693877</v>
      </c>
      <c r="N14" s="18">
        <v>490000</v>
      </c>
    </row>
    <row r="15" spans="1:14" ht="36.950000000000003" customHeight="1" x14ac:dyDescent="0.2">
      <c r="A15" s="4"/>
      <c r="B15" s="4"/>
      <c r="C15" s="13" t="s">
        <v>16</v>
      </c>
      <c r="D15" s="14">
        <v>414</v>
      </c>
      <c r="E15" s="15">
        <f>SUM(E16:E18)</f>
        <v>1000000</v>
      </c>
      <c r="F15" s="15">
        <f>SUM(F16:F18)</f>
        <v>1000000</v>
      </c>
      <c r="G15" s="15">
        <f>SUM(G16:G18)</f>
        <v>725493</v>
      </c>
      <c r="H15" s="26">
        <f t="shared" si="1"/>
        <v>0.72549300000000005</v>
      </c>
      <c r="I15" s="15">
        <f t="shared" si="2"/>
        <v>2100000</v>
      </c>
      <c r="J15" s="15">
        <f>SUM(J16:J18)</f>
        <v>2100000</v>
      </c>
      <c r="K15" s="7">
        <v>0</v>
      </c>
      <c r="L15" s="15">
        <f>SUM(L16,L17,L18)</f>
        <v>2060917</v>
      </c>
      <c r="M15" s="26">
        <f t="shared" si="0"/>
        <v>0.98138904761904766</v>
      </c>
      <c r="N15" s="15">
        <f>SUM(N16:N18)</f>
        <v>1300000</v>
      </c>
    </row>
    <row r="16" spans="1:14" ht="33" customHeight="1" x14ac:dyDescent="0.2">
      <c r="A16" s="4"/>
      <c r="B16" s="4"/>
      <c r="C16" s="16" t="s">
        <v>17</v>
      </c>
      <c r="D16" s="17">
        <v>4141</v>
      </c>
      <c r="E16" s="18">
        <v>50000</v>
      </c>
      <c r="F16" s="18">
        <v>50000</v>
      </c>
      <c r="G16" s="17">
        <v>0</v>
      </c>
      <c r="H16" s="26">
        <f t="shared" si="1"/>
        <v>0</v>
      </c>
      <c r="I16" s="18">
        <f t="shared" si="2"/>
        <v>0</v>
      </c>
      <c r="J16" s="18">
        <v>0</v>
      </c>
      <c r="K16" s="17">
        <v>0</v>
      </c>
      <c r="L16" s="17">
        <v>0</v>
      </c>
      <c r="M16" s="26" t="e">
        <f t="shared" si="0"/>
        <v>#DIV/0!</v>
      </c>
      <c r="N16" s="18">
        <v>50000</v>
      </c>
    </row>
    <row r="17" spans="1:14" ht="18" customHeight="1" x14ac:dyDescent="0.2">
      <c r="A17" s="4"/>
      <c r="B17" s="19"/>
      <c r="C17" s="20" t="s">
        <v>18</v>
      </c>
      <c r="D17" s="21">
        <v>4143</v>
      </c>
      <c r="E17" s="22">
        <v>750000</v>
      </c>
      <c r="F17" s="18">
        <v>400000</v>
      </c>
      <c r="G17" s="22">
        <v>175598</v>
      </c>
      <c r="H17" s="26">
        <f t="shared" si="1"/>
        <v>0.43899500000000002</v>
      </c>
      <c r="I17" s="22">
        <f t="shared" ref="I17:I39" si="3">SUM(J17:K17)</f>
        <v>1685000</v>
      </c>
      <c r="J17" s="18">
        <v>1685000</v>
      </c>
      <c r="K17" s="17">
        <v>0</v>
      </c>
      <c r="L17" s="22">
        <v>1645917</v>
      </c>
      <c r="M17" s="26">
        <f t="shared" si="0"/>
        <v>0.97680534124629081</v>
      </c>
      <c r="N17" s="18">
        <v>1185000</v>
      </c>
    </row>
    <row r="18" spans="1:14" ht="33" customHeight="1" x14ac:dyDescent="0.2">
      <c r="A18" s="4"/>
      <c r="B18" s="4"/>
      <c r="C18" s="16" t="s">
        <v>19</v>
      </c>
      <c r="D18" s="17">
        <v>4144</v>
      </c>
      <c r="E18" s="18">
        <v>200000</v>
      </c>
      <c r="F18" s="18">
        <v>550000</v>
      </c>
      <c r="G18" s="18">
        <v>549895</v>
      </c>
      <c r="H18" s="26">
        <f t="shared" si="1"/>
        <v>0.99980909090909087</v>
      </c>
      <c r="I18" s="18">
        <f t="shared" si="3"/>
        <v>415000</v>
      </c>
      <c r="J18" s="18">
        <v>415000</v>
      </c>
      <c r="K18" s="17">
        <v>0</v>
      </c>
      <c r="L18" s="18">
        <v>415000</v>
      </c>
      <c r="M18" s="26">
        <f t="shared" si="0"/>
        <v>1</v>
      </c>
      <c r="N18" s="18">
        <v>65000</v>
      </c>
    </row>
    <row r="19" spans="1:14" ht="24" customHeight="1" x14ac:dyDescent="0.2">
      <c r="A19" s="4"/>
      <c r="B19" s="4"/>
      <c r="C19" s="13" t="s">
        <v>20</v>
      </c>
      <c r="D19" s="14">
        <v>415</v>
      </c>
      <c r="E19" s="15">
        <f>SUM(E20)</f>
        <v>1340000</v>
      </c>
      <c r="F19" s="15">
        <f>SUM(F20)</f>
        <v>1280000</v>
      </c>
      <c r="G19" s="15">
        <f>SUM(G20)</f>
        <v>1215900</v>
      </c>
      <c r="H19" s="26">
        <f t="shared" si="1"/>
        <v>0.94992187500000003</v>
      </c>
      <c r="I19" s="15">
        <f t="shared" si="3"/>
        <v>1350000</v>
      </c>
      <c r="J19" s="15">
        <f>SUM(J20)</f>
        <v>1350000</v>
      </c>
      <c r="K19" s="7">
        <v>0</v>
      </c>
      <c r="L19" s="15">
        <f>SUM(L20)</f>
        <v>1191300</v>
      </c>
      <c r="M19" s="26">
        <f t="shared" si="0"/>
        <v>0.88244444444444448</v>
      </c>
      <c r="N19" s="15">
        <f>SUM(N20)</f>
        <v>1350000</v>
      </c>
    </row>
    <row r="20" spans="1:14" ht="24" customHeight="1" x14ac:dyDescent="0.2">
      <c r="A20" s="4"/>
      <c r="B20" s="4"/>
      <c r="C20" s="16" t="s">
        <v>21</v>
      </c>
      <c r="D20" s="17">
        <v>4151</v>
      </c>
      <c r="E20" s="18">
        <v>1340000</v>
      </c>
      <c r="F20" s="18">
        <v>1280000</v>
      </c>
      <c r="G20" s="18">
        <v>1215900</v>
      </c>
      <c r="H20" s="26">
        <f t="shared" si="1"/>
        <v>0.94992187500000003</v>
      </c>
      <c r="I20" s="18">
        <f t="shared" si="3"/>
        <v>1350000</v>
      </c>
      <c r="J20" s="18">
        <v>1350000</v>
      </c>
      <c r="K20" s="17">
        <v>0</v>
      </c>
      <c r="L20" s="18">
        <v>1191300</v>
      </c>
      <c r="M20" s="26">
        <f t="shared" si="0"/>
        <v>0.88244444444444448</v>
      </c>
      <c r="N20" s="18">
        <v>1350000</v>
      </c>
    </row>
    <row r="21" spans="1:14" ht="30" customHeight="1" x14ac:dyDescent="0.2">
      <c r="A21" s="4"/>
      <c r="B21" s="4"/>
      <c r="C21" s="13" t="s">
        <v>22</v>
      </c>
      <c r="D21" s="14">
        <v>416</v>
      </c>
      <c r="E21" s="15">
        <f>SUM(E22)</f>
        <v>1580000</v>
      </c>
      <c r="F21" s="15">
        <f>SUM(F22)</f>
        <v>3300000</v>
      </c>
      <c r="G21" s="15">
        <f>SUM(G22)</f>
        <v>3146716</v>
      </c>
      <c r="H21" s="26">
        <f t="shared" si="1"/>
        <v>0.95355030303030308</v>
      </c>
      <c r="I21" s="15">
        <f t="shared" si="3"/>
        <v>3110000</v>
      </c>
      <c r="J21" s="15">
        <f>SUM(J22)</f>
        <v>3110000</v>
      </c>
      <c r="K21" s="7">
        <v>0</v>
      </c>
      <c r="L21" s="15">
        <f>SUM(L22)</f>
        <v>3107086</v>
      </c>
      <c r="M21" s="26">
        <f t="shared" si="0"/>
        <v>0.99906302250803858</v>
      </c>
      <c r="N21" s="15">
        <f>SUM(N22)</f>
        <v>1500000</v>
      </c>
    </row>
    <row r="22" spans="1:14" ht="24" customHeight="1" x14ac:dyDescent="0.2">
      <c r="A22" s="4"/>
      <c r="B22" s="4"/>
      <c r="C22" s="16" t="s">
        <v>23</v>
      </c>
      <c r="D22" s="17">
        <v>4161</v>
      </c>
      <c r="E22" s="18">
        <v>1580000</v>
      </c>
      <c r="F22" s="18">
        <v>3300000</v>
      </c>
      <c r="G22" s="18">
        <v>3146716</v>
      </c>
      <c r="H22" s="26">
        <f t="shared" si="1"/>
        <v>0.95355030303030308</v>
      </c>
      <c r="I22" s="18">
        <f t="shared" si="3"/>
        <v>3110000</v>
      </c>
      <c r="J22" s="18">
        <v>3110000</v>
      </c>
      <c r="K22" s="17">
        <v>0</v>
      </c>
      <c r="L22" s="18">
        <v>3107086</v>
      </c>
      <c r="M22" s="26">
        <f t="shared" si="0"/>
        <v>0.99906302250803858</v>
      </c>
      <c r="N22" s="18">
        <v>1500000</v>
      </c>
    </row>
    <row r="23" spans="1:14" ht="32.1" customHeight="1" x14ac:dyDescent="0.2">
      <c r="A23" s="4"/>
      <c r="B23" s="4"/>
      <c r="C23" s="13" t="s">
        <v>24</v>
      </c>
      <c r="D23" s="14">
        <v>421</v>
      </c>
      <c r="E23" s="15">
        <f>SUM(E24:E30)</f>
        <v>30000000</v>
      </c>
      <c r="F23" s="15">
        <f>SUM(F24:F30)</f>
        <v>51725000</v>
      </c>
      <c r="G23" s="15">
        <f>SUM(G24:G30)</f>
        <v>51682157</v>
      </c>
      <c r="H23" s="26">
        <f t="shared" si="1"/>
        <v>0.99917171580473663</v>
      </c>
      <c r="I23" s="15">
        <f t="shared" si="3"/>
        <v>67655000</v>
      </c>
      <c r="J23" s="15">
        <f>SUM(J24:J30)</f>
        <v>65655000</v>
      </c>
      <c r="K23" s="15">
        <f>SUM(K24:K30)</f>
        <v>2000000</v>
      </c>
      <c r="L23" s="15">
        <f>SUM(L24:L30)</f>
        <v>63091006</v>
      </c>
      <c r="M23" s="26">
        <f t="shared" si="0"/>
        <v>0.93254018180474463</v>
      </c>
      <c r="N23" s="15">
        <f>SUM(N24:N30)</f>
        <v>55000000</v>
      </c>
    </row>
    <row r="24" spans="1:14" ht="24" customHeight="1" x14ac:dyDescent="0.2">
      <c r="A24" s="4"/>
      <c r="B24" s="4"/>
      <c r="C24" s="16" t="s">
        <v>25</v>
      </c>
      <c r="D24" s="17">
        <v>4211</v>
      </c>
      <c r="E24" s="18">
        <v>50000</v>
      </c>
      <c r="F24" s="18">
        <v>25000</v>
      </c>
      <c r="G24" s="18">
        <v>24600</v>
      </c>
      <c r="H24" s="26">
        <f t="shared" si="1"/>
        <v>0.98399999999999999</v>
      </c>
      <c r="I24" s="18">
        <f t="shared" si="3"/>
        <v>50000</v>
      </c>
      <c r="J24" s="18">
        <v>50000</v>
      </c>
      <c r="K24" s="17">
        <v>0</v>
      </c>
      <c r="L24" s="18">
        <v>43124</v>
      </c>
      <c r="M24" s="26">
        <f t="shared" si="0"/>
        <v>0.86248000000000002</v>
      </c>
      <c r="N24" s="18">
        <v>50000</v>
      </c>
    </row>
    <row r="25" spans="1:14" ht="24" customHeight="1" x14ac:dyDescent="0.2">
      <c r="A25" s="4"/>
      <c r="B25" s="4"/>
      <c r="C25" s="16" t="s">
        <v>26</v>
      </c>
      <c r="D25" s="17">
        <v>4212</v>
      </c>
      <c r="E25" s="18">
        <v>12100000</v>
      </c>
      <c r="F25" s="18">
        <v>32832000</v>
      </c>
      <c r="G25" s="18">
        <v>32825387</v>
      </c>
      <c r="H25" s="26">
        <f t="shared" si="1"/>
        <v>0.99979858065302141</v>
      </c>
      <c r="I25" s="18">
        <f t="shared" si="3"/>
        <v>35950000</v>
      </c>
      <c r="J25" s="18">
        <v>35950000</v>
      </c>
      <c r="K25" s="17">
        <v>0</v>
      </c>
      <c r="L25" s="18">
        <v>35875536</v>
      </c>
      <c r="M25" s="26">
        <f t="shared" si="0"/>
        <v>0.99792867872044511</v>
      </c>
      <c r="N25" s="18">
        <v>32000000</v>
      </c>
    </row>
    <row r="26" spans="1:14" ht="24" customHeight="1" x14ac:dyDescent="0.2">
      <c r="A26" s="4"/>
      <c r="B26" s="4"/>
      <c r="C26" s="16" t="s">
        <v>27</v>
      </c>
      <c r="D26" s="17">
        <v>4213</v>
      </c>
      <c r="E26" s="18">
        <v>11000000</v>
      </c>
      <c r="F26" s="18">
        <v>13810000</v>
      </c>
      <c r="G26" s="18">
        <v>13776101</v>
      </c>
      <c r="H26" s="26">
        <f t="shared" si="1"/>
        <v>0.99754532947139751</v>
      </c>
      <c r="I26" s="18">
        <f t="shared" si="3"/>
        <v>21655000</v>
      </c>
      <c r="J26" s="18">
        <v>21655000</v>
      </c>
      <c r="K26" s="17">
        <v>0</v>
      </c>
      <c r="L26" s="18">
        <v>21145709</v>
      </c>
      <c r="M26" s="26">
        <f t="shared" si="0"/>
        <v>0.97648159778342181</v>
      </c>
      <c r="N26" s="18">
        <v>13850000</v>
      </c>
    </row>
    <row r="27" spans="1:14" ht="27.95" customHeight="1" x14ac:dyDescent="0.2">
      <c r="A27" s="4"/>
      <c r="B27" s="4"/>
      <c r="C27" s="16" t="s">
        <v>28</v>
      </c>
      <c r="D27" s="17">
        <v>4214</v>
      </c>
      <c r="E27" s="18">
        <v>4000000</v>
      </c>
      <c r="F27" s="18">
        <v>2314000</v>
      </c>
      <c r="G27" s="18">
        <v>2313445</v>
      </c>
      <c r="H27" s="26">
        <f t="shared" si="1"/>
        <v>0.99976015557476228</v>
      </c>
      <c r="I27" s="18">
        <f t="shared" si="3"/>
        <v>4705000</v>
      </c>
      <c r="J27" s="18">
        <v>3630000</v>
      </c>
      <c r="K27" s="18">
        <v>1075000</v>
      </c>
      <c r="L27" s="18">
        <v>2063814</v>
      </c>
      <c r="M27" s="26">
        <f t="shared" si="0"/>
        <v>0.43864272051009562</v>
      </c>
      <c r="N27" s="18">
        <v>5075000</v>
      </c>
    </row>
    <row r="28" spans="1:14" ht="24" customHeight="1" x14ac:dyDescent="0.2">
      <c r="A28" s="4"/>
      <c r="B28" s="4"/>
      <c r="C28" s="16" t="s">
        <v>29</v>
      </c>
      <c r="D28" s="17">
        <v>4215</v>
      </c>
      <c r="E28" s="18">
        <v>2300000</v>
      </c>
      <c r="F28" s="18">
        <v>1911000</v>
      </c>
      <c r="G28" s="18">
        <v>1910459</v>
      </c>
      <c r="H28" s="26">
        <f t="shared" si="1"/>
        <v>0.9997169021454736</v>
      </c>
      <c r="I28" s="18">
        <f t="shared" si="3"/>
        <v>2300000</v>
      </c>
      <c r="J28" s="18">
        <v>2300000</v>
      </c>
      <c r="K28" s="17">
        <v>0</v>
      </c>
      <c r="L28" s="18">
        <v>2120252</v>
      </c>
      <c r="M28" s="26">
        <f t="shared" si="0"/>
        <v>0.92184869565217387</v>
      </c>
      <c r="N28" s="18">
        <v>2300000</v>
      </c>
    </row>
    <row r="29" spans="1:14" ht="30.95" customHeight="1" x14ac:dyDescent="0.2">
      <c r="A29" s="4"/>
      <c r="B29" s="4"/>
      <c r="C29" s="16" t="s">
        <v>30</v>
      </c>
      <c r="D29" s="17">
        <v>4216</v>
      </c>
      <c r="E29" s="18">
        <v>50000</v>
      </c>
      <c r="F29" s="18">
        <v>50000</v>
      </c>
      <c r="G29" s="18">
        <v>50000</v>
      </c>
      <c r="H29" s="26">
        <f t="shared" si="1"/>
        <v>1</v>
      </c>
      <c r="I29" s="18">
        <f t="shared" si="3"/>
        <v>1645000</v>
      </c>
      <c r="J29" s="18">
        <v>720000</v>
      </c>
      <c r="K29" s="18">
        <v>925000</v>
      </c>
      <c r="L29" s="18">
        <v>736287</v>
      </c>
      <c r="M29" s="26">
        <f t="shared" si="0"/>
        <v>0.44759088145896658</v>
      </c>
      <c r="N29" s="18">
        <v>1025000</v>
      </c>
    </row>
    <row r="30" spans="1:14" ht="24" customHeight="1" x14ac:dyDescent="0.2">
      <c r="A30" s="4"/>
      <c r="B30" s="4"/>
      <c r="C30" s="16" t="s">
        <v>31</v>
      </c>
      <c r="D30" s="17">
        <v>4219</v>
      </c>
      <c r="E30" s="18">
        <v>500000</v>
      </c>
      <c r="F30" s="18">
        <v>783000</v>
      </c>
      <c r="G30" s="18">
        <v>782165</v>
      </c>
      <c r="H30" s="26">
        <f t="shared" si="1"/>
        <v>0.998933588761175</v>
      </c>
      <c r="I30" s="18">
        <f t="shared" si="3"/>
        <v>1350000</v>
      </c>
      <c r="J30" s="18">
        <v>1350000</v>
      </c>
      <c r="K30" s="17">
        <v>0</v>
      </c>
      <c r="L30" s="18">
        <v>1106284</v>
      </c>
      <c r="M30" s="26">
        <f t="shared" si="0"/>
        <v>0.81946962962962966</v>
      </c>
      <c r="N30" s="18">
        <v>700000</v>
      </c>
    </row>
    <row r="31" spans="1:14" ht="24" customHeight="1" x14ac:dyDescent="0.2">
      <c r="A31" s="4"/>
      <c r="B31" s="4"/>
      <c r="C31" s="13" t="s">
        <v>32</v>
      </c>
      <c r="D31" s="14">
        <v>422</v>
      </c>
      <c r="E31" s="15">
        <f>SUM(E32:E35)</f>
        <v>2265000</v>
      </c>
      <c r="F31" s="15">
        <f>SUM(F32:F35)</f>
        <v>2867000</v>
      </c>
      <c r="G31" s="15">
        <f>SUM(G32:G35)</f>
        <v>2794531</v>
      </c>
      <c r="H31" s="26">
        <f t="shared" si="1"/>
        <v>0.97472305545866755</v>
      </c>
      <c r="I31" s="15">
        <f t="shared" si="3"/>
        <v>3915000</v>
      </c>
      <c r="J31" s="15">
        <f>SUM(J32:J35)</f>
        <v>2623000</v>
      </c>
      <c r="K31" s="15">
        <f>SUM(K32:K35)</f>
        <v>1292000</v>
      </c>
      <c r="L31" s="15">
        <f>SUM(L32:L35)</f>
        <v>3766135</v>
      </c>
      <c r="M31" s="26">
        <f t="shared" si="0"/>
        <v>0.96197573435504469</v>
      </c>
      <c r="N31" s="15">
        <f>SUM(N32:N35)</f>
        <v>2815000</v>
      </c>
    </row>
    <row r="32" spans="1:14" ht="24" customHeight="1" x14ac:dyDescent="0.2">
      <c r="A32" s="4"/>
      <c r="B32" s="4"/>
      <c r="C32" s="16" t="s">
        <v>33</v>
      </c>
      <c r="D32" s="17">
        <v>4221</v>
      </c>
      <c r="E32" s="18">
        <v>250000</v>
      </c>
      <c r="F32" s="18">
        <v>250000</v>
      </c>
      <c r="G32" s="18">
        <v>237677</v>
      </c>
      <c r="H32" s="26">
        <f t="shared" si="1"/>
        <v>0.950708</v>
      </c>
      <c r="I32" s="18">
        <f t="shared" si="3"/>
        <v>250000</v>
      </c>
      <c r="J32" s="18">
        <v>250000</v>
      </c>
      <c r="K32" s="17">
        <v>0</v>
      </c>
      <c r="L32" s="18">
        <v>207435</v>
      </c>
      <c r="M32" s="26">
        <f t="shared" si="0"/>
        <v>0.82974000000000003</v>
      </c>
      <c r="N32" s="18">
        <v>250000</v>
      </c>
    </row>
    <row r="33" spans="1:14" ht="24" customHeight="1" x14ac:dyDescent="0.2">
      <c r="A33" s="4"/>
      <c r="B33" s="4"/>
      <c r="C33" s="16" t="s">
        <v>34</v>
      </c>
      <c r="D33" s="17">
        <v>4222</v>
      </c>
      <c r="E33" s="18">
        <v>1815000</v>
      </c>
      <c r="F33" s="18">
        <v>2417000</v>
      </c>
      <c r="G33" s="18">
        <v>2373706</v>
      </c>
      <c r="H33" s="26">
        <f t="shared" si="1"/>
        <v>0.98208771203971867</v>
      </c>
      <c r="I33" s="18">
        <f t="shared" si="3"/>
        <v>3465000</v>
      </c>
      <c r="J33" s="18">
        <v>2173000</v>
      </c>
      <c r="K33" s="18">
        <v>1292000</v>
      </c>
      <c r="L33" s="18">
        <v>3458700</v>
      </c>
      <c r="M33" s="26">
        <f t="shared" si="0"/>
        <v>0.99818181818181817</v>
      </c>
      <c r="N33" s="18">
        <v>2365000</v>
      </c>
    </row>
    <row r="34" spans="1:14" ht="24" customHeight="1" x14ac:dyDescent="0.2">
      <c r="A34" s="4"/>
      <c r="B34" s="4"/>
      <c r="C34" s="16" t="s">
        <v>35</v>
      </c>
      <c r="D34" s="17">
        <v>4223</v>
      </c>
      <c r="E34" s="18">
        <v>100000</v>
      </c>
      <c r="F34" s="18">
        <v>100000</v>
      </c>
      <c r="G34" s="18">
        <v>83148</v>
      </c>
      <c r="H34" s="26">
        <f t="shared" si="1"/>
        <v>0.83148</v>
      </c>
      <c r="I34" s="18">
        <f t="shared" si="3"/>
        <v>100000</v>
      </c>
      <c r="J34" s="18">
        <v>100000</v>
      </c>
      <c r="K34" s="17">
        <v>0</v>
      </c>
      <c r="L34" s="18">
        <v>100000</v>
      </c>
      <c r="M34" s="26">
        <f t="shared" si="0"/>
        <v>1</v>
      </c>
      <c r="N34" s="18">
        <v>100000</v>
      </c>
    </row>
    <row r="35" spans="1:14" ht="24" customHeight="1" x14ac:dyDescent="0.2">
      <c r="A35" s="4"/>
      <c r="B35" s="4"/>
      <c r="C35" s="16" t="s">
        <v>36</v>
      </c>
      <c r="D35" s="23">
        <v>4229</v>
      </c>
      <c r="E35" s="18">
        <v>100000</v>
      </c>
      <c r="F35" s="18">
        <v>100000</v>
      </c>
      <c r="G35" s="18">
        <v>100000</v>
      </c>
      <c r="H35" s="26">
        <f t="shared" si="1"/>
        <v>1</v>
      </c>
      <c r="I35" s="18">
        <f t="shared" si="3"/>
        <v>100000</v>
      </c>
      <c r="J35" s="18">
        <v>100000</v>
      </c>
      <c r="K35" s="17">
        <v>0</v>
      </c>
      <c r="L35" s="18">
        <v>0</v>
      </c>
      <c r="M35" s="26">
        <f t="shared" si="0"/>
        <v>0</v>
      </c>
      <c r="N35" s="18">
        <v>100000</v>
      </c>
    </row>
    <row r="36" spans="1:14" ht="24" customHeight="1" x14ac:dyDescent="0.2">
      <c r="A36" s="4"/>
      <c r="B36" s="4"/>
      <c r="C36" s="13" t="s">
        <v>37</v>
      </c>
      <c r="D36" s="14">
        <v>423</v>
      </c>
      <c r="E36" s="15">
        <f>SUM(E37:E44)</f>
        <v>33000000</v>
      </c>
      <c r="F36" s="15">
        <f>SUM(F37:F44)</f>
        <v>29673000</v>
      </c>
      <c r="G36" s="15">
        <f>SUM(G37:G44)</f>
        <v>29421555</v>
      </c>
      <c r="H36" s="26">
        <f t="shared" si="1"/>
        <v>0.9915261348700839</v>
      </c>
      <c r="I36" s="15">
        <f>SUM(I37:I44)</f>
        <v>38158000</v>
      </c>
      <c r="J36" s="15">
        <f>SUM(J37:J44)</f>
        <v>31458000</v>
      </c>
      <c r="K36" s="15">
        <f>SUM(K37:K44)</f>
        <v>6700000</v>
      </c>
      <c r="L36" s="15">
        <f>SUM(L37:L44)</f>
        <v>34064027</v>
      </c>
      <c r="M36" s="26">
        <f t="shared" si="0"/>
        <v>0.89270996907594735</v>
      </c>
      <c r="N36" s="15">
        <f>SUM(N37:N44)</f>
        <v>15000000</v>
      </c>
    </row>
    <row r="37" spans="1:14" ht="24" customHeight="1" x14ac:dyDescent="0.2">
      <c r="A37" s="4"/>
      <c r="B37" s="19"/>
      <c r="C37" s="20" t="s">
        <v>38</v>
      </c>
      <c r="D37" s="24">
        <v>4231</v>
      </c>
      <c r="E37" s="22">
        <v>1590000</v>
      </c>
      <c r="F37" s="22">
        <v>1460000</v>
      </c>
      <c r="G37" s="22">
        <v>1459700</v>
      </c>
      <c r="H37" s="26">
        <f t="shared" si="1"/>
        <v>0.99979452054794515</v>
      </c>
      <c r="I37" s="22">
        <f t="shared" si="3"/>
        <v>2060000</v>
      </c>
      <c r="J37" s="18">
        <v>0</v>
      </c>
      <c r="K37" s="18">
        <v>2060000</v>
      </c>
      <c r="L37" s="22">
        <v>1992945</v>
      </c>
      <c r="M37" s="26">
        <f t="shared" si="0"/>
        <v>0.96744902912621356</v>
      </c>
      <c r="N37" s="18">
        <v>2110000</v>
      </c>
    </row>
    <row r="38" spans="1:14" ht="24" customHeight="1" x14ac:dyDescent="0.2">
      <c r="A38" s="4"/>
      <c r="B38" s="4"/>
      <c r="C38" s="16" t="s">
        <v>39</v>
      </c>
      <c r="D38" s="17">
        <v>4232</v>
      </c>
      <c r="E38" s="18">
        <v>600000</v>
      </c>
      <c r="F38" s="18">
        <v>600000</v>
      </c>
      <c r="G38" s="18">
        <v>596009</v>
      </c>
      <c r="H38" s="26">
        <f t="shared" si="1"/>
        <v>0.99334833333333339</v>
      </c>
      <c r="I38" s="18">
        <f t="shared" si="3"/>
        <v>2400000</v>
      </c>
      <c r="J38" s="18">
        <v>2400000</v>
      </c>
      <c r="K38" s="17">
        <v>0</v>
      </c>
      <c r="L38" s="18">
        <v>2161979</v>
      </c>
      <c r="M38" s="26">
        <f t="shared" si="0"/>
        <v>0.90082458333333337</v>
      </c>
      <c r="N38" s="18">
        <v>500000</v>
      </c>
    </row>
    <row r="39" spans="1:14" ht="30.95" customHeight="1" x14ac:dyDescent="0.2">
      <c r="A39" s="4"/>
      <c r="B39" s="4"/>
      <c r="C39" s="16" t="s">
        <v>40</v>
      </c>
      <c r="D39" s="17">
        <v>4233</v>
      </c>
      <c r="E39" s="18">
        <v>400000</v>
      </c>
      <c r="F39" s="18">
        <v>400000</v>
      </c>
      <c r="G39" s="18">
        <v>398628</v>
      </c>
      <c r="H39" s="26">
        <f t="shared" si="1"/>
        <v>0.99656999999999996</v>
      </c>
      <c r="I39" s="18">
        <f t="shared" si="3"/>
        <v>650000</v>
      </c>
      <c r="J39" s="18">
        <v>650000</v>
      </c>
      <c r="K39" s="17">
        <v>0</v>
      </c>
      <c r="L39" s="18">
        <v>559365</v>
      </c>
      <c r="M39" s="26">
        <f t="shared" si="0"/>
        <v>0.86056153846153849</v>
      </c>
      <c r="N39" s="18">
        <v>400000</v>
      </c>
    </row>
    <row r="40" spans="1:14" ht="24" customHeight="1" x14ac:dyDescent="0.2">
      <c r="A40" s="4"/>
      <c r="B40" s="4"/>
      <c r="C40" s="16" t="s">
        <v>41</v>
      </c>
      <c r="D40" s="17">
        <v>4234</v>
      </c>
      <c r="E40" s="18">
        <v>5694000</v>
      </c>
      <c r="F40" s="18">
        <v>4861000</v>
      </c>
      <c r="G40" s="18">
        <v>4716981</v>
      </c>
      <c r="H40" s="26">
        <f t="shared" si="1"/>
        <v>0.97037255708701908</v>
      </c>
      <c r="I40" s="18">
        <f>SUM(J40:K40)</f>
        <v>6084000</v>
      </c>
      <c r="J40" s="18">
        <v>4700000</v>
      </c>
      <c r="K40" s="18">
        <v>1384000</v>
      </c>
      <c r="L40" s="18">
        <v>4756992</v>
      </c>
      <c r="M40" s="26">
        <f t="shared" si="0"/>
        <v>0.78188560157790932</v>
      </c>
      <c r="N40" s="18">
        <v>3970000</v>
      </c>
    </row>
    <row r="41" spans="1:14" ht="36" customHeight="1" x14ac:dyDescent="0.2">
      <c r="A41" s="4"/>
      <c r="B41" s="4"/>
      <c r="C41" s="16" t="s">
        <v>42</v>
      </c>
      <c r="D41" s="17">
        <v>4235</v>
      </c>
      <c r="E41" s="18">
        <v>23966000</v>
      </c>
      <c r="F41" s="18">
        <v>21752000</v>
      </c>
      <c r="G41" s="18">
        <v>21658951</v>
      </c>
      <c r="H41" s="26">
        <f t="shared" si="1"/>
        <v>0.99572227841118055</v>
      </c>
      <c r="I41" s="18">
        <f>SUM(J41:K41)</f>
        <v>25011000</v>
      </c>
      <c r="J41" s="18">
        <v>21995000</v>
      </c>
      <c r="K41" s="18">
        <v>3016000</v>
      </c>
      <c r="L41" s="18">
        <v>23487741</v>
      </c>
      <c r="M41" s="26">
        <f t="shared" si="0"/>
        <v>0.9390964375674703</v>
      </c>
      <c r="N41" s="18">
        <v>7280000</v>
      </c>
    </row>
    <row r="42" spans="1:14" ht="24" customHeight="1" x14ac:dyDescent="0.2">
      <c r="A42" s="4"/>
      <c r="B42" s="4"/>
      <c r="C42" s="16" t="s">
        <v>43</v>
      </c>
      <c r="D42" s="17">
        <v>4236</v>
      </c>
      <c r="E42" s="18">
        <v>150000</v>
      </c>
      <c r="F42" s="17">
        <v>0</v>
      </c>
      <c r="G42" s="17">
        <v>0</v>
      </c>
      <c r="H42" s="26">
        <v>0</v>
      </c>
      <c r="I42" s="18">
        <f t="shared" ref="I42:I47" si="4">SUM(J42:K42)</f>
        <v>80000</v>
      </c>
      <c r="J42" s="18">
        <v>80000</v>
      </c>
      <c r="K42" s="17">
        <v>0</v>
      </c>
      <c r="L42" s="17">
        <v>78150</v>
      </c>
      <c r="M42" s="26">
        <f t="shared" si="0"/>
        <v>0.97687500000000005</v>
      </c>
      <c r="N42" s="18">
        <v>200000</v>
      </c>
    </row>
    <row r="43" spans="1:14" ht="24" customHeight="1" x14ac:dyDescent="0.2">
      <c r="A43" s="4"/>
      <c r="B43" s="4"/>
      <c r="C43" s="16" t="s">
        <v>44</v>
      </c>
      <c r="D43" s="17">
        <v>4237</v>
      </c>
      <c r="E43" s="18">
        <v>400000</v>
      </c>
      <c r="F43" s="18">
        <v>400000</v>
      </c>
      <c r="G43" s="18">
        <v>393260</v>
      </c>
      <c r="H43" s="26">
        <f t="shared" si="1"/>
        <v>0.98314999999999997</v>
      </c>
      <c r="I43" s="18">
        <f t="shared" si="4"/>
        <v>440000</v>
      </c>
      <c r="J43" s="18">
        <v>200000</v>
      </c>
      <c r="K43" s="18">
        <v>240000</v>
      </c>
      <c r="L43" s="18">
        <v>272801</v>
      </c>
      <c r="M43" s="26">
        <f t="shared" si="0"/>
        <v>0.62000227272727271</v>
      </c>
      <c r="N43" s="18">
        <v>440000</v>
      </c>
    </row>
    <row r="44" spans="1:14" ht="24" customHeight="1" x14ac:dyDescent="0.2">
      <c r="A44" s="4"/>
      <c r="B44" s="4"/>
      <c r="C44" s="16" t="s">
        <v>45</v>
      </c>
      <c r="D44" s="17">
        <v>4239</v>
      </c>
      <c r="E44" s="18">
        <v>200000</v>
      </c>
      <c r="F44" s="18">
        <v>200000</v>
      </c>
      <c r="G44" s="18">
        <v>198026</v>
      </c>
      <c r="H44" s="26">
        <f t="shared" si="1"/>
        <v>0.99012999999999995</v>
      </c>
      <c r="I44" s="18">
        <f t="shared" si="4"/>
        <v>1433000</v>
      </c>
      <c r="J44" s="18">
        <v>1433000</v>
      </c>
      <c r="K44" s="17">
        <v>0</v>
      </c>
      <c r="L44" s="18">
        <v>754054</v>
      </c>
      <c r="M44" s="26">
        <f t="shared" si="0"/>
        <v>0.52620655966503838</v>
      </c>
      <c r="N44" s="18">
        <v>100000</v>
      </c>
    </row>
    <row r="45" spans="1:14" ht="24" customHeight="1" x14ac:dyDescent="0.2">
      <c r="A45" s="4"/>
      <c r="B45" s="4"/>
      <c r="C45" s="6" t="s">
        <v>46</v>
      </c>
      <c r="D45" s="7">
        <v>424</v>
      </c>
      <c r="E45" s="15">
        <f>SUM(E46:E47)</f>
        <v>3930000</v>
      </c>
      <c r="F45" s="15">
        <f>SUM(F46:F47)</f>
        <v>3414000</v>
      </c>
      <c r="G45" s="15">
        <f>SUM(G46:G47)</f>
        <v>3281600</v>
      </c>
      <c r="H45" s="26">
        <f t="shared" si="1"/>
        <v>0.96121851200937314</v>
      </c>
      <c r="I45" s="15">
        <f t="shared" si="4"/>
        <v>2000000</v>
      </c>
      <c r="J45" s="15">
        <f>SUM(J46:J47)</f>
        <v>1000000</v>
      </c>
      <c r="K45" s="15">
        <f>SUM(K46:K47)</f>
        <v>1000000</v>
      </c>
      <c r="L45" s="15">
        <f>SUM(L46:L47)</f>
        <v>1352190</v>
      </c>
      <c r="M45" s="26">
        <f t="shared" si="0"/>
        <v>0.676095</v>
      </c>
      <c r="N45" s="15">
        <f>SUM(N46:N47)</f>
        <v>4000000</v>
      </c>
    </row>
    <row r="46" spans="1:14" ht="24" customHeight="1" x14ac:dyDescent="0.2">
      <c r="A46" s="4"/>
      <c r="B46" s="4"/>
      <c r="C46" s="16" t="s">
        <v>47</v>
      </c>
      <c r="D46" s="17">
        <v>4242</v>
      </c>
      <c r="E46" s="18">
        <v>3930000</v>
      </c>
      <c r="F46" s="18">
        <v>3414000</v>
      </c>
      <c r="G46" s="18">
        <v>3281600</v>
      </c>
      <c r="H46" s="26">
        <f t="shared" si="1"/>
        <v>0.96121851200937314</v>
      </c>
      <c r="I46" s="18">
        <f t="shared" si="4"/>
        <v>1000000</v>
      </c>
      <c r="J46" s="17">
        <v>0</v>
      </c>
      <c r="K46" s="18">
        <v>1000000</v>
      </c>
      <c r="L46" s="18">
        <v>367590</v>
      </c>
      <c r="M46" s="26">
        <f t="shared" si="0"/>
        <v>0.36758999999999997</v>
      </c>
      <c r="N46" s="18">
        <v>3000000</v>
      </c>
    </row>
    <row r="47" spans="1:14" ht="24" customHeight="1" x14ac:dyDescent="0.2">
      <c r="A47" s="4"/>
      <c r="B47" s="4"/>
      <c r="C47" s="16" t="s">
        <v>48</v>
      </c>
      <c r="D47" s="17">
        <v>4243</v>
      </c>
      <c r="E47" s="17">
        <v>0</v>
      </c>
      <c r="F47" s="17">
        <v>0</v>
      </c>
      <c r="G47" s="17">
        <v>0</v>
      </c>
      <c r="H47" s="26">
        <v>0</v>
      </c>
      <c r="I47" s="18">
        <f t="shared" si="4"/>
        <v>1000000</v>
      </c>
      <c r="J47" s="18">
        <v>1000000</v>
      </c>
      <c r="K47" s="17">
        <v>0</v>
      </c>
      <c r="L47" s="17">
        <v>984600</v>
      </c>
      <c r="M47" s="26">
        <f t="shared" si="0"/>
        <v>0.98460000000000003</v>
      </c>
      <c r="N47" s="18">
        <v>1000000</v>
      </c>
    </row>
    <row r="48" spans="1:14" ht="27" customHeight="1" x14ac:dyDescent="0.2">
      <c r="A48" s="4"/>
      <c r="B48" s="4"/>
      <c r="C48" s="13" t="s">
        <v>49</v>
      </c>
      <c r="D48" s="14">
        <v>425</v>
      </c>
      <c r="E48" s="15">
        <f>SUM(E49:E50)</f>
        <v>11000000</v>
      </c>
      <c r="F48" s="15">
        <f>SUM(F49:F50)</f>
        <v>14161000</v>
      </c>
      <c r="G48" s="15">
        <f>SUM(G49:G50)</f>
        <v>14152044</v>
      </c>
      <c r="H48" s="26">
        <f t="shared" si="1"/>
        <v>0.99936755878822114</v>
      </c>
      <c r="I48" s="15">
        <f t="shared" ref="I48:I64" si="5">SUM(J48:K48)</f>
        <v>12275000</v>
      </c>
      <c r="J48" s="15">
        <f>SUM(J49:J50)</f>
        <v>11675000</v>
      </c>
      <c r="K48" s="15">
        <f>SUM(K49:K50)</f>
        <v>600000</v>
      </c>
      <c r="L48" s="15">
        <f>SUM(L49:L50)</f>
        <v>12037287</v>
      </c>
      <c r="M48" s="26">
        <f t="shared" si="0"/>
        <v>0.98063437881873727</v>
      </c>
      <c r="N48" s="15">
        <f>SUM(N49:N50)</f>
        <v>11275000</v>
      </c>
    </row>
    <row r="49" spans="1:14" ht="33" customHeight="1" x14ac:dyDescent="0.2">
      <c r="A49" s="4"/>
      <c r="B49" s="4"/>
      <c r="C49" s="16" t="s">
        <v>50</v>
      </c>
      <c r="D49" s="17">
        <v>4251</v>
      </c>
      <c r="E49" s="18">
        <v>8000000</v>
      </c>
      <c r="F49" s="18">
        <v>12161000</v>
      </c>
      <c r="G49" s="18">
        <v>12157185</v>
      </c>
      <c r="H49" s="26">
        <f t="shared" si="1"/>
        <v>0.99968629224570349</v>
      </c>
      <c r="I49" s="18">
        <f t="shared" si="5"/>
        <v>10035000</v>
      </c>
      <c r="J49" s="18">
        <v>10035000</v>
      </c>
      <c r="K49" s="17">
        <v>0</v>
      </c>
      <c r="L49" s="18">
        <v>9984352</v>
      </c>
      <c r="M49" s="26">
        <f t="shared" si="0"/>
        <v>0.99495286497259594</v>
      </c>
      <c r="N49" s="18">
        <v>9175000</v>
      </c>
    </row>
    <row r="50" spans="1:14" ht="24" customHeight="1" x14ac:dyDescent="0.2">
      <c r="A50" s="4"/>
      <c r="B50" s="4"/>
      <c r="C50" s="16" t="s">
        <v>51</v>
      </c>
      <c r="D50" s="17">
        <v>4252</v>
      </c>
      <c r="E50" s="18">
        <v>3000000</v>
      </c>
      <c r="F50" s="18">
        <v>2000000</v>
      </c>
      <c r="G50" s="18">
        <v>1994859</v>
      </c>
      <c r="H50" s="26">
        <f t="shared" si="1"/>
        <v>0.99742949999999997</v>
      </c>
      <c r="I50" s="18">
        <f t="shared" si="5"/>
        <v>2240000</v>
      </c>
      <c r="J50" s="18">
        <v>1640000</v>
      </c>
      <c r="K50" s="18">
        <v>600000</v>
      </c>
      <c r="L50" s="18">
        <v>2052935</v>
      </c>
      <c r="M50" s="26">
        <f t="shared" si="0"/>
        <v>0.91648883928571434</v>
      </c>
      <c r="N50" s="18">
        <v>2100000</v>
      </c>
    </row>
    <row r="51" spans="1:14" ht="21" customHeight="1" x14ac:dyDescent="0.2">
      <c r="A51" s="4"/>
      <c r="B51" s="4"/>
      <c r="C51" s="13" t="s">
        <v>52</v>
      </c>
      <c r="D51" s="14">
        <v>426</v>
      </c>
      <c r="E51" s="15">
        <f>SUM(E52:E58)</f>
        <v>9200000</v>
      </c>
      <c r="F51" s="15">
        <f>SUM(F52:F58)</f>
        <v>9200000</v>
      </c>
      <c r="G51" s="15">
        <f>SUM(G52:G58)</f>
        <v>5925132</v>
      </c>
      <c r="H51" s="26">
        <f t="shared" si="1"/>
        <v>0.6440360869565217</v>
      </c>
      <c r="I51" s="15">
        <f>SUM(I52:I58)</f>
        <v>9000000</v>
      </c>
      <c r="J51" s="15">
        <f>SUM(J52:J58)</f>
        <v>8394000</v>
      </c>
      <c r="K51" s="15">
        <f>SUM(K52:K58)</f>
        <v>606000</v>
      </c>
      <c r="L51" s="15">
        <f>SUM(L52:L58)</f>
        <v>7408852</v>
      </c>
      <c r="M51" s="26">
        <f t="shared" si="0"/>
        <v>0.82320577777777781</v>
      </c>
      <c r="N51" s="15">
        <f>SUM(N52:N58)</f>
        <v>9000000</v>
      </c>
    </row>
    <row r="52" spans="1:14" ht="24" customHeight="1" x14ac:dyDescent="0.2">
      <c r="A52" s="4"/>
      <c r="B52" s="4"/>
      <c r="C52" s="16" t="s">
        <v>53</v>
      </c>
      <c r="D52" s="17">
        <v>4261</v>
      </c>
      <c r="E52" s="18">
        <v>2025000</v>
      </c>
      <c r="F52" s="18">
        <v>1905000</v>
      </c>
      <c r="G52" s="18">
        <v>1384818</v>
      </c>
      <c r="H52" s="26">
        <f t="shared" si="1"/>
        <v>0.72693858267716538</v>
      </c>
      <c r="I52" s="18">
        <f>SUM(J52:K52)</f>
        <v>1924000</v>
      </c>
      <c r="J52" s="18">
        <v>1900000</v>
      </c>
      <c r="K52" s="18">
        <v>24000</v>
      </c>
      <c r="L52" s="18">
        <v>998016</v>
      </c>
      <c r="M52" s="26">
        <f t="shared" si="0"/>
        <v>0.51871933471933473</v>
      </c>
      <c r="N52" s="18">
        <v>1524000</v>
      </c>
    </row>
    <row r="53" spans="1:14" ht="24" customHeight="1" x14ac:dyDescent="0.2">
      <c r="A53" s="4"/>
      <c r="B53" s="4"/>
      <c r="C53" s="16" t="s">
        <v>79</v>
      </c>
      <c r="D53" s="17">
        <v>4262</v>
      </c>
      <c r="E53" s="18">
        <v>0</v>
      </c>
      <c r="F53" s="18">
        <v>0</v>
      </c>
      <c r="G53" s="18">
        <v>0</v>
      </c>
      <c r="H53" s="26">
        <v>0</v>
      </c>
      <c r="I53" s="18">
        <v>0</v>
      </c>
      <c r="J53" s="18">
        <v>0</v>
      </c>
      <c r="K53" s="18">
        <v>0</v>
      </c>
      <c r="L53" s="18"/>
      <c r="M53" s="26" t="e">
        <f t="shared" si="0"/>
        <v>#DIV/0!</v>
      </c>
      <c r="N53" s="18">
        <v>500000</v>
      </c>
    </row>
    <row r="54" spans="1:14" ht="30.95" customHeight="1" x14ac:dyDescent="0.2">
      <c r="A54" s="4"/>
      <c r="B54" s="4"/>
      <c r="C54" s="16" t="s">
        <v>54</v>
      </c>
      <c r="D54" s="17">
        <v>4263</v>
      </c>
      <c r="E54" s="18">
        <v>500000</v>
      </c>
      <c r="F54" s="18">
        <v>500000</v>
      </c>
      <c r="G54" s="18">
        <v>404698</v>
      </c>
      <c r="H54" s="26">
        <f t="shared" si="1"/>
        <v>0.809396</v>
      </c>
      <c r="I54" s="18">
        <f t="shared" si="5"/>
        <v>500000</v>
      </c>
      <c r="J54" s="18">
        <v>500000</v>
      </c>
      <c r="K54" s="17">
        <v>0</v>
      </c>
      <c r="L54" s="18">
        <v>494631</v>
      </c>
      <c r="M54" s="26">
        <f t="shared" si="0"/>
        <v>0.98926199999999997</v>
      </c>
      <c r="N54" s="18">
        <v>500000</v>
      </c>
    </row>
    <row r="55" spans="1:14" ht="24" customHeight="1" x14ac:dyDescent="0.2">
      <c r="A55" s="4"/>
      <c r="B55" s="4"/>
      <c r="C55" s="16" t="s">
        <v>55</v>
      </c>
      <c r="D55" s="17">
        <v>4264</v>
      </c>
      <c r="E55" s="18">
        <v>2300000</v>
      </c>
      <c r="F55" s="18">
        <v>1400000</v>
      </c>
      <c r="G55" s="18">
        <v>1305050</v>
      </c>
      <c r="H55" s="26">
        <f t="shared" si="1"/>
        <v>0.93217857142857141</v>
      </c>
      <c r="I55" s="18">
        <f t="shared" ref="I55:I60" si="6">SUM(J55:K55)</f>
        <v>1800000</v>
      </c>
      <c r="J55" s="18">
        <v>1800000</v>
      </c>
      <c r="K55" s="17">
        <v>0</v>
      </c>
      <c r="L55" s="18">
        <v>1772344</v>
      </c>
      <c r="M55" s="26">
        <f t="shared" si="0"/>
        <v>0.9846355555555556</v>
      </c>
      <c r="N55" s="18">
        <v>2000000</v>
      </c>
    </row>
    <row r="56" spans="1:14" ht="24" customHeight="1" x14ac:dyDescent="0.2">
      <c r="A56" s="4"/>
      <c r="B56" s="4"/>
      <c r="C56" s="16" t="s">
        <v>56</v>
      </c>
      <c r="D56" s="17">
        <v>4266</v>
      </c>
      <c r="E56" s="18">
        <v>2775000</v>
      </c>
      <c r="F56" s="18">
        <v>2775000</v>
      </c>
      <c r="G56" s="18">
        <v>756160</v>
      </c>
      <c r="H56" s="26">
        <f t="shared" si="1"/>
        <v>0.27249009009009006</v>
      </c>
      <c r="I56" s="18">
        <f t="shared" si="6"/>
        <v>882000</v>
      </c>
      <c r="J56" s="18">
        <v>300000</v>
      </c>
      <c r="K56" s="18">
        <v>582000</v>
      </c>
      <c r="L56" s="18">
        <v>522125</v>
      </c>
      <c r="M56" s="26">
        <f t="shared" si="0"/>
        <v>0.59197845804988658</v>
      </c>
      <c r="N56" s="18">
        <v>3076000</v>
      </c>
    </row>
    <row r="57" spans="1:14" ht="24" customHeight="1" x14ac:dyDescent="0.2">
      <c r="A57" s="4"/>
      <c r="B57" s="19"/>
      <c r="C57" s="20" t="s">
        <v>57</v>
      </c>
      <c r="D57" s="24">
        <v>4268</v>
      </c>
      <c r="E57" s="18">
        <v>1000000</v>
      </c>
      <c r="F57" s="22">
        <v>1620000</v>
      </c>
      <c r="G57" s="22">
        <v>1145299</v>
      </c>
      <c r="H57" s="26">
        <f t="shared" si="1"/>
        <v>0.70697469135802471</v>
      </c>
      <c r="I57" s="22">
        <f t="shared" si="6"/>
        <v>2094000</v>
      </c>
      <c r="J57" s="18">
        <v>2094000</v>
      </c>
      <c r="K57" s="17">
        <v>0</v>
      </c>
      <c r="L57" s="22">
        <v>1917899</v>
      </c>
      <c r="M57" s="26">
        <f t="shared" si="0"/>
        <v>0.91590210124164284</v>
      </c>
      <c r="N57" s="18">
        <v>1100000</v>
      </c>
    </row>
    <row r="58" spans="1:14" ht="24" customHeight="1" x14ac:dyDescent="0.2">
      <c r="A58" s="4"/>
      <c r="B58" s="4"/>
      <c r="C58" s="16" t="s">
        <v>58</v>
      </c>
      <c r="D58" s="17">
        <v>4269</v>
      </c>
      <c r="E58" s="18">
        <v>600000</v>
      </c>
      <c r="F58" s="18">
        <v>1000000</v>
      </c>
      <c r="G58" s="18">
        <v>929107</v>
      </c>
      <c r="H58" s="26">
        <f t="shared" si="1"/>
        <v>0.92910700000000002</v>
      </c>
      <c r="I58" s="18">
        <f>SUM(J58:K58)</f>
        <v>1800000</v>
      </c>
      <c r="J58" s="18">
        <v>1800000</v>
      </c>
      <c r="K58" s="17">
        <v>0</v>
      </c>
      <c r="L58" s="18">
        <v>1703837</v>
      </c>
      <c r="M58" s="26">
        <f t="shared" si="0"/>
        <v>0.94657611111111106</v>
      </c>
      <c r="N58" s="18">
        <v>300000</v>
      </c>
    </row>
    <row r="59" spans="1:14" ht="24" customHeight="1" x14ac:dyDescent="0.2">
      <c r="A59" s="4"/>
      <c r="B59" s="4"/>
      <c r="C59" s="6" t="s">
        <v>59</v>
      </c>
      <c r="D59" s="7">
        <v>462</v>
      </c>
      <c r="E59" s="15">
        <f>SUM(E60)</f>
        <v>380000</v>
      </c>
      <c r="F59" s="15">
        <f>SUM(F60)</f>
        <v>380000</v>
      </c>
      <c r="G59" s="15">
        <f>SUM(G60)</f>
        <v>288285</v>
      </c>
      <c r="H59" s="26">
        <f t="shared" si="1"/>
        <v>0.75864473684210532</v>
      </c>
      <c r="I59" s="15">
        <f t="shared" si="6"/>
        <v>350000</v>
      </c>
      <c r="J59" s="15">
        <f>SUM(J60)</f>
        <v>350000</v>
      </c>
      <c r="K59" s="7">
        <f>SUM(K60)</f>
        <v>0</v>
      </c>
      <c r="L59" s="15">
        <f>SUM(L60)</f>
        <v>317293</v>
      </c>
      <c r="M59" s="26">
        <f t="shared" si="0"/>
        <v>0.90655142857142856</v>
      </c>
      <c r="N59" s="15">
        <f>SUM(N60)</f>
        <v>350000</v>
      </c>
    </row>
    <row r="60" spans="1:14" ht="24" customHeight="1" x14ac:dyDescent="0.2">
      <c r="A60" s="4"/>
      <c r="B60" s="4"/>
      <c r="C60" s="16" t="s">
        <v>60</v>
      </c>
      <c r="D60" s="17">
        <v>4621</v>
      </c>
      <c r="E60" s="18">
        <v>380000</v>
      </c>
      <c r="F60" s="18">
        <v>380000</v>
      </c>
      <c r="G60" s="18">
        <v>288285</v>
      </c>
      <c r="H60" s="26">
        <f t="shared" si="1"/>
        <v>0.75864473684210532</v>
      </c>
      <c r="I60" s="18">
        <f t="shared" si="6"/>
        <v>350000</v>
      </c>
      <c r="J60" s="18">
        <v>350000</v>
      </c>
      <c r="K60" s="17">
        <v>0</v>
      </c>
      <c r="L60" s="18">
        <v>317293</v>
      </c>
      <c r="M60" s="26">
        <f t="shared" si="0"/>
        <v>0.90655142857142856</v>
      </c>
      <c r="N60" s="18">
        <v>350000</v>
      </c>
    </row>
    <row r="61" spans="1:14" ht="24" customHeight="1" x14ac:dyDescent="0.2">
      <c r="A61" s="4"/>
      <c r="B61" s="4"/>
      <c r="C61" s="13" t="s">
        <v>61</v>
      </c>
      <c r="D61" s="14">
        <v>482</v>
      </c>
      <c r="E61" s="15">
        <f>SUM(E62:E64)</f>
        <v>2220000</v>
      </c>
      <c r="F61" s="15">
        <f>SUM(F62:F64)</f>
        <v>2220000</v>
      </c>
      <c r="G61" s="15">
        <f>SUM(G62:G64)</f>
        <v>2119340</v>
      </c>
      <c r="H61" s="26">
        <f t="shared" si="1"/>
        <v>0.95465765765765764</v>
      </c>
      <c r="I61" s="15">
        <f t="shared" si="5"/>
        <v>930000</v>
      </c>
      <c r="J61" s="15">
        <f>SUM(J62:J64)</f>
        <v>930000</v>
      </c>
      <c r="K61" s="7">
        <v>0</v>
      </c>
      <c r="L61" s="15">
        <f>SUM(L62:L66)</f>
        <v>499044</v>
      </c>
      <c r="M61" s="26">
        <f t="shared" si="0"/>
        <v>0.53660645161290321</v>
      </c>
      <c r="N61" s="15">
        <f>SUM(N62:N64)</f>
        <v>2430000</v>
      </c>
    </row>
    <row r="62" spans="1:14" ht="24" customHeight="1" x14ac:dyDescent="0.2">
      <c r="A62" s="4"/>
      <c r="B62" s="4"/>
      <c r="C62" s="16" t="s">
        <v>62</v>
      </c>
      <c r="D62" s="17">
        <v>4821</v>
      </c>
      <c r="E62" s="18">
        <v>2100000</v>
      </c>
      <c r="F62" s="18">
        <v>2100000</v>
      </c>
      <c r="G62" s="18">
        <v>2085456</v>
      </c>
      <c r="H62" s="26">
        <f t="shared" si="1"/>
        <v>0.99307428571428569</v>
      </c>
      <c r="I62" s="18">
        <f t="shared" si="5"/>
        <v>810000</v>
      </c>
      <c r="J62" s="18">
        <v>810000</v>
      </c>
      <c r="K62" s="17">
        <v>0</v>
      </c>
      <c r="L62" s="18">
        <v>464506</v>
      </c>
      <c r="M62" s="26">
        <f t="shared" si="0"/>
        <v>0.57346419753086419</v>
      </c>
      <c r="N62" s="18">
        <v>2310000</v>
      </c>
    </row>
    <row r="63" spans="1:14" ht="24" customHeight="1" x14ac:dyDescent="0.2">
      <c r="A63" s="4"/>
      <c r="B63" s="4"/>
      <c r="C63" s="16" t="s">
        <v>63</v>
      </c>
      <c r="D63" s="17">
        <v>4822</v>
      </c>
      <c r="E63" s="18">
        <v>100000</v>
      </c>
      <c r="F63" s="18">
        <v>100000</v>
      </c>
      <c r="G63" s="18">
        <v>33884</v>
      </c>
      <c r="H63" s="26">
        <f t="shared" si="1"/>
        <v>0.33883999999999997</v>
      </c>
      <c r="I63" s="18">
        <f t="shared" si="5"/>
        <v>100000</v>
      </c>
      <c r="J63" s="18">
        <v>100000</v>
      </c>
      <c r="K63" s="17">
        <v>0</v>
      </c>
      <c r="L63" s="18">
        <v>33603</v>
      </c>
      <c r="M63" s="26">
        <f t="shared" si="0"/>
        <v>0.33603</v>
      </c>
      <c r="N63" s="18">
        <v>100000</v>
      </c>
    </row>
    <row r="64" spans="1:14" ht="24" customHeight="1" x14ac:dyDescent="0.2">
      <c r="A64" s="4"/>
      <c r="B64" s="4"/>
      <c r="C64" s="16" t="s">
        <v>64</v>
      </c>
      <c r="D64" s="17">
        <v>4823</v>
      </c>
      <c r="E64" s="18">
        <v>20000</v>
      </c>
      <c r="F64" s="18">
        <v>20000</v>
      </c>
      <c r="G64" s="17">
        <v>0</v>
      </c>
      <c r="H64" s="26">
        <f t="shared" si="1"/>
        <v>0</v>
      </c>
      <c r="I64" s="18">
        <f t="shared" si="5"/>
        <v>20000</v>
      </c>
      <c r="J64" s="18">
        <v>20000</v>
      </c>
      <c r="K64" s="17">
        <v>0</v>
      </c>
      <c r="L64" s="17">
        <v>935</v>
      </c>
      <c r="M64" s="26">
        <f t="shared" si="0"/>
        <v>4.675E-2</v>
      </c>
      <c r="N64" s="18">
        <v>20000</v>
      </c>
    </row>
    <row r="65" spans="1:14" ht="24" customHeight="1" x14ac:dyDescent="0.2">
      <c r="A65" s="4"/>
      <c r="B65" s="4"/>
      <c r="C65" s="13" t="s">
        <v>65</v>
      </c>
      <c r="D65" s="14">
        <v>483</v>
      </c>
      <c r="E65" s="7">
        <f>SUM(E66)</f>
        <v>0</v>
      </c>
      <c r="F65" s="7">
        <f>SUM(F66)</f>
        <v>0</v>
      </c>
      <c r="G65" s="7">
        <f>SUM(G66)</f>
        <v>0</v>
      </c>
      <c r="H65" s="26">
        <v>0</v>
      </c>
      <c r="I65" s="7">
        <v>0</v>
      </c>
      <c r="J65" s="7">
        <v>0</v>
      </c>
      <c r="K65" s="7">
        <v>0</v>
      </c>
      <c r="L65" s="7">
        <f>SUM(L66)</f>
        <v>0</v>
      </c>
      <c r="M65" s="26">
        <v>0</v>
      </c>
      <c r="N65" s="7">
        <v>0</v>
      </c>
    </row>
    <row r="66" spans="1:14" ht="24" customHeight="1" x14ac:dyDescent="0.2">
      <c r="A66" s="4"/>
      <c r="B66" s="4"/>
      <c r="C66" s="16" t="s">
        <v>66</v>
      </c>
      <c r="D66" s="17">
        <v>4831</v>
      </c>
      <c r="E66" s="17">
        <v>0</v>
      </c>
      <c r="F66" s="17">
        <v>0</v>
      </c>
      <c r="G66" s="17">
        <v>0</v>
      </c>
      <c r="H66" s="26">
        <v>0</v>
      </c>
      <c r="I66" s="17">
        <v>0</v>
      </c>
      <c r="J66" s="17">
        <v>0</v>
      </c>
      <c r="K66" s="17">
        <v>0</v>
      </c>
      <c r="L66" s="17"/>
      <c r="M66" s="26">
        <v>0</v>
      </c>
      <c r="N66" s="17">
        <v>0</v>
      </c>
    </row>
    <row r="67" spans="1:14" ht="24" customHeight="1" x14ac:dyDescent="0.2">
      <c r="A67" s="4"/>
      <c r="B67" s="4"/>
      <c r="C67" s="13" t="s">
        <v>67</v>
      </c>
      <c r="D67" s="14">
        <v>511</v>
      </c>
      <c r="E67" s="7">
        <f>SUM(E68:E70)</f>
        <v>0</v>
      </c>
      <c r="F67" s="7">
        <f>SUM(F68:F70)</f>
        <v>0</v>
      </c>
      <c r="G67" s="7">
        <f>SUM(G68:G70)</f>
        <v>0</v>
      </c>
      <c r="H67" s="26">
        <v>0</v>
      </c>
      <c r="I67" s="15">
        <f>SUM(J67:K67)</f>
        <v>0</v>
      </c>
      <c r="J67" s="7">
        <v>0</v>
      </c>
      <c r="K67" s="15">
        <f>SUM(K68:K70)</f>
        <v>0</v>
      </c>
      <c r="L67" s="7">
        <f>SUM(L68:L70)</f>
        <v>0</v>
      </c>
      <c r="M67" s="26" t="e">
        <f t="shared" si="0"/>
        <v>#DIV/0!</v>
      </c>
      <c r="N67" s="15">
        <f>SUM(N68:N70)</f>
        <v>7000000</v>
      </c>
    </row>
    <row r="68" spans="1:14" ht="24" customHeight="1" x14ac:dyDescent="0.2">
      <c r="A68" s="4"/>
      <c r="B68" s="4"/>
      <c r="C68" s="16" t="s">
        <v>68</v>
      </c>
      <c r="D68" s="17">
        <v>5112</v>
      </c>
      <c r="E68" s="17">
        <v>0</v>
      </c>
      <c r="F68" s="17">
        <v>0</v>
      </c>
      <c r="G68" s="17">
        <v>0</v>
      </c>
      <c r="H68" s="26">
        <v>0</v>
      </c>
      <c r="I68" s="17">
        <v>0</v>
      </c>
      <c r="J68" s="17">
        <v>0</v>
      </c>
      <c r="K68" s="17">
        <v>0</v>
      </c>
      <c r="L68" s="17"/>
      <c r="M68" s="26">
        <v>0</v>
      </c>
      <c r="N68" s="17">
        <v>0</v>
      </c>
    </row>
    <row r="69" spans="1:14" ht="24" customHeight="1" x14ac:dyDescent="0.2">
      <c r="A69" s="4"/>
      <c r="B69" s="4"/>
      <c r="C69" s="16" t="s">
        <v>69</v>
      </c>
      <c r="D69" s="17">
        <v>5113</v>
      </c>
      <c r="E69" s="17">
        <v>0</v>
      </c>
      <c r="F69" s="17">
        <v>0</v>
      </c>
      <c r="G69" s="17">
        <v>0</v>
      </c>
      <c r="H69" s="26">
        <v>0</v>
      </c>
      <c r="I69" s="17">
        <v>0</v>
      </c>
      <c r="J69" s="17">
        <v>0</v>
      </c>
      <c r="K69" s="17">
        <v>0</v>
      </c>
      <c r="L69" s="17"/>
      <c r="M69" s="26">
        <v>0</v>
      </c>
      <c r="N69" s="17">
        <v>0</v>
      </c>
    </row>
    <row r="70" spans="1:14" ht="24" customHeight="1" x14ac:dyDescent="0.2">
      <c r="A70" s="4"/>
      <c r="B70" s="4"/>
      <c r="C70" s="16" t="s">
        <v>70</v>
      </c>
      <c r="D70" s="17">
        <v>5114</v>
      </c>
      <c r="E70" s="18">
        <v>0</v>
      </c>
      <c r="F70" s="17">
        <v>0</v>
      </c>
      <c r="G70" s="17">
        <v>0</v>
      </c>
      <c r="H70" s="26">
        <v>0</v>
      </c>
      <c r="I70" s="18">
        <v>0</v>
      </c>
      <c r="J70" s="17">
        <v>0</v>
      </c>
      <c r="K70" s="18">
        <v>0</v>
      </c>
      <c r="L70" s="17"/>
      <c r="M70" s="26" t="e">
        <f t="shared" si="0"/>
        <v>#DIV/0!</v>
      </c>
      <c r="N70" s="18">
        <v>7000000</v>
      </c>
    </row>
    <row r="71" spans="1:14" ht="24" customHeight="1" x14ac:dyDescent="0.2">
      <c r="A71" s="4"/>
      <c r="B71" s="4"/>
      <c r="C71" s="13" t="s">
        <v>71</v>
      </c>
      <c r="D71" s="14">
        <v>512</v>
      </c>
      <c r="E71" s="15">
        <f>SUM(E72:E76)</f>
        <v>7400000</v>
      </c>
      <c r="F71" s="15">
        <f>SUM(F72:F76)</f>
        <v>4655000</v>
      </c>
      <c r="G71" s="15">
        <f>SUM(G72:G76)</f>
        <v>4644964</v>
      </c>
      <c r="H71" s="26">
        <f t="shared" si="1"/>
        <v>0.99784403866809879</v>
      </c>
      <c r="I71" s="15">
        <f>SUM(J71:K71)</f>
        <v>2000000</v>
      </c>
      <c r="J71" s="7">
        <v>0</v>
      </c>
      <c r="K71" s="15">
        <f>SUM(K72:K76)</f>
        <v>2000000</v>
      </c>
      <c r="L71" s="15">
        <f>SUM(L72:L76)</f>
        <v>1781412</v>
      </c>
      <c r="M71" s="26">
        <f t="shared" ref="M71:M78" si="7">L71/I71</f>
        <v>0.890706</v>
      </c>
      <c r="N71" s="15">
        <f>SUM(N72:N76)</f>
        <v>4965000</v>
      </c>
    </row>
    <row r="72" spans="1:14" ht="23.1" customHeight="1" x14ac:dyDescent="0.2">
      <c r="A72" s="4"/>
      <c r="B72" s="4"/>
      <c r="C72" s="16" t="s">
        <v>72</v>
      </c>
      <c r="D72" s="17">
        <v>5121</v>
      </c>
      <c r="E72" s="17">
        <v>0</v>
      </c>
      <c r="F72" s="17">
        <v>0</v>
      </c>
      <c r="G72" s="17">
        <v>0</v>
      </c>
      <c r="H72" s="26">
        <v>0</v>
      </c>
      <c r="I72" s="17">
        <v>0</v>
      </c>
      <c r="J72" s="17">
        <v>0</v>
      </c>
      <c r="K72" s="17">
        <v>0</v>
      </c>
      <c r="L72" s="17"/>
      <c r="M72" s="26">
        <v>0</v>
      </c>
      <c r="N72" s="17">
        <v>0</v>
      </c>
    </row>
    <row r="73" spans="1:14" ht="23.1" customHeight="1" x14ac:dyDescent="0.2">
      <c r="A73" s="4"/>
      <c r="B73" s="4"/>
      <c r="C73" s="16" t="s">
        <v>73</v>
      </c>
      <c r="D73" s="17">
        <v>5122</v>
      </c>
      <c r="E73" s="18">
        <v>1130000</v>
      </c>
      <c r="F73" s="18">
        <v>1061000</v>
      </c>
      <c r="G73" s="18">
        <v>1059151</v>
      </c>
      <c r="H73" s="26">
        <f t="shared" ref="H73:H78" si="8">G73/F73</f>
        <v>0.99825730442978322</v>
      </c>
      <c r="I73" s="18">
        <f>SUM(J73:K73)</f>
        <v>1200000</v>
      </c>
      <c r="J73" s="17">
        <v>0</v>
      </c>
      <c r="K73" s="18">
        <v>1200000</v>
      </c>
      <c r="L73" s="18">
        <v>982302</v>
      </c>
      <c r="M73" s="26">
        <f t="shared" si="7"/>
        <v>0.81858500000000001</v>
      </c>
      <c r="N73" s="18">
        <v>1200000</v>
      </c>
    </row>
    <row r="74" spans="1:14" ht="23.1" customHeight="1" x14ac:dyDescent="0.2">
      <c r="A74" s="4"/>
      <c r="B74" s="4"/>
      <c r="C74" s="16" t="s">
        <v>74</v>
      </c>
      <c r="D74" s="17">
        <v>5125</v>
      </c>
      <c r="E74" s="18">
        <v>0</v>
      </c>
      <c r="F74" s="17">
        <v>0</v>
      </c>
      <c r="G74" s="17">
        <v>0</v>
      </c>
      <c r="H74" s="26">
        <v>0</v>
      </c>
      <c r="I74" s="17">
        <v>0</v>
      </c>
      <c r="J74" s="17">
        <v>0</v>
      </c>
      <c r="K74" s="17">
        <v>0</v>
      </c>
      <c r="L74" s="17"/>
      <c r="M74" s="26">
        <v>0</v>
      </c>
      <c r="N74" s="17">
        <v>0</v>
      </c>
    </row>
    <row r="75" spans="1:14" ht="24" customHeight="1" x14ac:dyDescent="0.2">
      <c r="A75" s="4"/>
      <c r="B75" s="4"/>
      <c r="C75" s="16" t="s">
        <v>75</v>
      </c>
      <c r="D75" s="17">
        <v>5126</v>
      </c>
      <c r="E75" s="18">
        <v>6270000</v>
      </c>
      <c r="F75" s="18">
        <v>3594000</v>
      </c>
      <c r="G75" s="18">
        <v>3585813</v>
      </c>
      <c r="H75" s="26">
        <f t="shared" si="8"/>
        <v>0.99772203672787985</v>
      </c>
      <c r="I75" s="18">
        <f>SUM(J75:K75)</f>
        <v>800000</v>
      </c>
      <c r="J75" s="17">
        <v>0</v>
      </c>
      <c r="K75" s="18">
        <v>800000</v>
      </c>
      <c r="L75" s="18">
        <v>799110</v>
      </c>
      <c r="M75" s="26">
        <f t="shared" si="7"/>
        <v>0.99888750000000004</v>
      </c>
      <c r="N75" s="18">
        <v>3765000</v>
      </c>
    </row>
    <row r="76" spans="1:14" ht="24" customHeight="1" x14ac:dyDescent="0.2">
      <c r="A76" s="4"/>
      <c r="B76" s="4"/>
      <c r="C76" s="16" t="s">
        <v>76</v>
      </c>
      <c r="D76" s="17">
        <v>5128</v>
      </c>
      <c r="E76" s="17">
        <v>0</v>
      </c>
      <c r="F76" s="17">
        <v>0</v>
      </c>
      <c r="G76" s="17">
        <v>0</v>
      </c>
      <c r="H76" s="26">
        <v>0</v>
      </c>
      <c r="I76" s="17">
        <v>0</v>
      </c>
      <c r="J76" s="17">
        <v>0</v>
      </c>
      <c r="K76" s="17">
        <v>0</v>
      </c>
      <c r="L76" s="17"/>
      <c r="M76" s="26">
        <v>0</v>
      </c>
      <c r="N76" s="17">
        <v>0</v>
      </c>
    </row>
    <row r="77" spans="1:14" ht="24" customHeight="1" x14ac:dyDescent="0.2">
      <c r="A77" s="4"/>
      <c r="B77" s="4"/>
      <c r="C77" s="13" t="s">
        <v>77</v>
      </c>
      <c r="D77" s="14">
        <v>515</v>
      </c>
      <c r="E77" s="15">
        <f>SUM(E78)</f>
        <v>11000000</v>
      </c>
      <c r="F77" s="15">
        <f>SUM(F78)</f>
        <v>2970000</v>
      </c>
      <c r="G77" s="15">
        <f>SUM(G78)</f>
        <v>2931473</v>
      </c>
      <c r="H77" s="26">
        <f t="shared" si="8"/>
        <v>0.98702794612794609</v>
      </c>
      <c r="I77" s="15">
        <f>SUM(J77:K77)</f>
        <v>3500000</v>
      </c>
      <c r="J77" s="7">
        <v>0</v>
      </c>
      <c r="K77" s="15">
        <f>SUM(K78)</f>
        <v>3500000</v>
      </c>
      <c r="L77" s="15">
        <f>SUM(L78)</f>
        <v>2799957</v>
      </c>
      <c r="M77" s="26">
        <f t="shared" si="7"/>
        <v>0.79998771428571425</v>
      </c>
      <c r="N77" s="15">
        <f>SUM(N78)</f>
        <v>10000000</v>
      </c>
    </row>
    <row r="78" spans="1:14" ht="24" customHeight="1" x14ac:dyDescent="0.2">
      <c r="A78" s="4"/>
      <c r="B78" s="19"/>
      <c r="C78" s="20" t="s">
        <v>78</v>
      </c>
      <c r="D78" s="24">
        <v>5151</v>
      </c>
      <c r="E78" s="18">
        <v>11000000</v>
      </c>
      <c r="F78" s="22">
        <v>2970000</v>
      </c>
      <c r="G78" s="22">
        <v>2931473</v>
      </c>
      <c r="H78" s="26">
        <f t="shared" si="8"/>
        <v>0.98702794612794609</v>
      </c>
      <c r="I78" s="22">
        <f>SUM(J78:K78)</f>
        <v>3500000</v>
      </c>
      <c r="J78" s="17">
        <v>0</v>
      </c>
      <c r="K78" s="18">
        <v>3500000</v>
      </c>
      <c r="L78" s="22">
        <v>2799957</v>
      </c>
      <c r="M78" s="26">
        <f t="shared" si="7"/>
        <v>0.79998771428571425</v>
      </c>
      <c r="N78" s="18">
        <v>10000000</v>
      </c>
    </row>
    <row r="79" spans="1:14" ht="24" customHeight="1" thickBot="1" x14ac:dyDescent="0.25">
      <c r="A79" s="2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9"/>
      <c r="N79" s="78"/>
    </row>
    <row r="80" spans="1:14" ht="27" customHeight="1" thickBot="1" x14ac:dyDescent="0.25">
      <c r="A80" s="77"/>
      <c r="B80" s="71">
        <v>14</v>
      </c>
      <c r="C80" s="72" t="s">
        <v>80</v>
      </c>
      <c r="D80" s="73"/>
      <c r="E80" s="74">
        <f>SUM(E81,E85,E87,E89,E92)</f>
        <v>20085000</v>
      </c>
      <c r="F80" s="74">
        <f>SUM(F81,F85,F87,F89,F92)</f>
        <v>19085000</v>
      </c>
      <c r="G80" s="74">
        <f>SUM(G81,G85,G89,G92)</f>
        <v>18435909</v>
      </c>
      <c r="H80" s="75">
        <f>G80/F80</f>
        <v>0.96598946816871889</v>
      </c>
      <c r="I80" s="74">
        <f>SUM(I81,I85,I87,I89,I92)</f>
        <v>5355000</v>
      </c>
      <c r="J80" s="81">
        <v>0</v>
      </c>
      <c r="K80" s="74">
        <f>SUM(K81,K85,K87,K89,K92)</f>
        <v>5355000</v>
      </c>
      <c r="L80" s="74">
        <f>SUM(L81,L85,L89,L92)</f>
        <v>3707190</v>
      </c>
      <c r="M80" s="82">
        <f>L80/I80</f>
        <v>0.69228571428571428</v>
      </c>
      <c r="N80" s="76">
        <f>SUM(N81,N85,N87,N89,N92)</f>
        <v>10890000</v>
      </c>
    </row>
    <row r="81" spans="1:14" ht="24" customHeight="1" x14ac:dyDescent="0.2">
      <c r="A81" s="2"/>
      <c r="B81" s="19"/>
      <c r="C81" s="40" t="s">
        <v>37</v>
      </c>
      <c r="D81" s="41">
        <v>423</v>
      </c>
      <c r="E81" s="70">
        <f>SUM(E82:E84)</f>
        <v>2200000</v>
      </c>
      <c r="F81" s="70">
        <f>SUM(F82:F84)</f>
        <v>1200000</v>
      </c>
      <c r="G81" s="70">
        <f>SUM(G82:G84)</f>
        <v>1121196</v>
      </c>
      <c r="H81" s="61">
        <f t="shared" ref="H81:H118" si="9">G81/F81</f>
        <v>0.93432999999999999</v>
      </c>
      <c r="I81" s="70">
        <f>SUM(I82:I84)</f>
        <v>1000000</v>
      </c>
      <c r="J81" s="24">
        <v>0</v>
      </c>
      <c r="K81" s="70">
        <f>SUM(K82:K84)</f>
        <v>1000000</v>
      </c>
      <c r="L81" s="70">
        <f>SUM(L82:L84)</f>
        <v>993330</v>
      </c>
      <c r="M81" s="80">
        <f t="shared" ref="M81:M93" si="10">L81/I81</f>
        <v>0.99333000000000005</v>
      </c>
      <c r="N81" s="70">
        <f>SUM(N82:N84)</f>
        <v>2000000</v>
      </c>
    </row>
    <row r="82" spans="1:14" ht="24" customHeight="1" x14ac:dyDescent="0.2">
      <c r="A82" s="2"/>
      <c r="B82" s="4"/>
      <c r="C82" s="16" t="s">
        <v>40</v>
      </c>
      <c r="D82" s="17">
        <v>4233</v>
      </c>
      <c r="E82" s="17">
        <v>1500000</v>
      </c>
      <c r="F82" s="17">
        <v>0</v>
      </c>
      <c r="G82" s="17">
        <v>0</v>
      </c>
      <c r="H82" s="26">
        <v>0</v>
      </c>
      <c r="I82" s="18">
        <v>0</v>
      </c>
      <c r="J82" s="17">
        <v>0</v>
      </c>
      <c r="K82" s="18">
        <v>0</v>
      </c>
      <c r="L82" s="17">
        <v>0</v>
      </c>
      <c r="M82" s="27" t="e">
        <f t="shared" si="10"/>
        <v>#DIV/0!</v>
      </c>
      <c r="N82" s="18">
        <v>1000000</v>
      </c>
    </row>
    <row r="83" spans="1:14" ht="24" customHeight="1" x14ac:dyDescent="0.2">
      <c r="A83" s="2"/>
      <c r="B83" s="4"/>
      <c r="C83" s="16" t="s">
        <v>41</v>
      </c>
      <c r="D83" s="17">
        <v>4234</v>
      </c>
      <c r="E83" s="17">
        <v>0</v>
      </c>
      <c r="F83" s="17">
        <v>0</v>
      </c>
      <c r="G83" s="17">
        <v>0</v>
      </c>
      <c r="H83" s="26">
        <v>0</v>
      </c>
      <c r="I83" s="18">
        <v>0</v>
      </c>
      <c r="J83" s="17">
        <v>0</v>
      </c>
      <c r="K83" s="18">
        <v>0</v>
      </c>
      <c r="L83" s="17">
        <v>0</v>
      </c>
      <c r="M83" s="27">
        <v>0</v>
      </c>
      <c r="N83" s="18">
        <v>0</v>
      </c>
    </row>
    <row r="84" spans="1:14" ht="24" customHeight="1" x14ac:dyDescent="0.2">
      <c r="A84" s="2"/>
      <c r="B84" s="4"/>
      <c r="C84" s="16" t="s">
        <v>42</v>
      </c>
      <c r="D84" s="17">
        <v>4235</v>
      </c>
      <c r="E84" s="18">
        <v>700000</v>
      </c>
      <c r="F84" s="18">
        <v>1200000</v>
      </c>
      <c r="G84" s="18">
        <v>1121196</v>
      </c>
      <c r="H84" s="26">
        <f t="shared" si="9"/>
        <v>0.93432999999999999</v>
      </c>
      <c r="I84" s="18">
        <v>1000000</v>
      </c>
      <c r="J84" s="17">
        <v>0</v>
      </c>
      <c r="K84" s="18">
        <v>1000000</v>
      </c>
      <c r="L84" s="18">
        <v>993330</v>
      </c>
      <c r="M84" s="27">
        <f t="shared" si="10"/>
        <v>0.99333000000000005</v>
      </c>
      <c r="N84" s="18">
        <v>1000000</v>
      </c>
    </row>
    <row r="85" spans="1:14" ht="24" customHeight="1" x14ac:dyDescent="0.2">
      <c r="A85" s="2"/>
      <c r="B85" s="4"/>
      <c r="C85" s="6" t="s">
        <v>81</v>
      </c>
      <c r="D85" s="7">
        <v>425</v>
      </c>
      <c r="E85" s="15">
        <f>SUM(E86)</f>
        <v>2610000</v>
      </c>
      <c r="F85" s="15">
        <f>SUM(F86)</f>
        <v>2610000</v>
      </c>
      <c r="G85" s="15">
        <f>SUM(G86)</f>
        <v>2555059</v>
      </c>
      <c r="H85" s="26">
        <f t="shared" si="9"/>
        <v>0.97894980842911883</v>
      </c>
      <c r="I85" s="15">
        <f t="shared" ref="I85:I89" si="11">SUM(J85:K85)</f>
        <v>2610000</v>
      </c>
      <c r="J85" s="7">
        <v>0</v>
      </c>
      <c r="K85" s="15">
        <f>SUM(K86)</f>
        <v>2610000</v>
      </c>
      <c r="L85" s="15">
        <f>SUM(L86)</f>
        <v>1449770</v>
      </c>
      <c r="M85" s="27">
        <f t="shared" si="10"/>
        <v>0.55546743295019152</v>
      </c>
      <c r="N85" s="15">
        <f>SUM(N86)</f>
        <v>2610000</v>
      </c>
    </row>
    <row r="86" spans="1:14" ht="24" customHeight="1" x14ac:dyDescent="0.2">
      <c r="A86" s="2"/>
      <c r="B86" s="4"/>
      <c r="C86" s="16" t="s">
        <v>51</v>
      </c>
      <c r="D86" s="17">
        <v>4252</v>
      </c>
      <c r="E86" s="18">
        <v>2610000</v>
      </c>
      <c r="F86" s="18">
        <v>2610000</v>
      </c>
      <c r="G86" s="18">
        <v>2555059</v>
      </c>
      <c r="H86" s="26">
        <f t="shared" si="9"/>
        <v>0.97894980842911883</v>
      </c>
      <c r="I86" s="18">
        <f t="shared" si="11"/>
        <v>2610000</v>
      </c>
      <c r="J86" s="17">
        <v>0</v>
      </c>
      <c r="K86" s="18">
        <v>2610000</v>
      </c>
      <c r="L86" s="18">
        <v>1449770</v>
      </c>
      <c r="M86" s="27">
        <f t="shared" si="10"/>
        <v>0.55546743295019152</v>
      </c>
      <c r="N86" s="18">
        <v>2610000</v>
      </c>
    </row>
    <row r="87" spans="1:14" ht="33" customHeight="1" x14ac:dyDescent="0.2">
      <c r="A87" s="2"/>
      <c r="B87" s="4"/>
      <c r="C87" s="13" t="s">
        <v>52</v>
      </c>
      <c r="D87" s="14">
        <v>426</v>
      </c>
      <c r="E87" s="15">
        <f>SUM(E88)</f>
        <v>500000</v>
      </c>
      <c r="F87" s="15">
        <v>500000</v>
      </c>
      <c r="G87" s="15">
        <v>0</v>
      </c>
      <c r="H87" s="26">
        <f t="shared" si="9"/>
        <v>0</v>
      </c>
      <c r="I87" s="15">
        <f t="shared" si="11"/>
        <v>480000</v>
      </c>
      <c r="J87" s="17">
        <v>0</v>
      </c>
      <c r="K87" s="15">
        <f>SUM(K88)</f>
        <v>480000</v>
      </c>
      <c r="L87" s="7">
        <f>SUM(L88)</f>
        <v>0</v>
      </c>
      <c r="M87" s="27">
        <f t="shared" si="10"/>
        <v>0</v>
      </c>
      <c r="N87" s="15">
        <f>SUM(N88)</f>
        <v>480000</v>
      </c>
    </row>
    <row r="88" spans="1:14" ht="24" customHeight="1" x14ac:dyDescent="0.2">
      <c r="A88" s="2"/>
      <c r="B88" s="4"/>
      <c r="C88" s="16" t="s">
        <v>56</v>
      </c>
      <c r="D88" s="23">
        <v>4266</v>
      </c>
      <c r="E88" s="18">
        <v>500000</v>
      </c>
      <c r="F88" s="18">
        <v>500000</v>
      </c>
      <c r="G88" s="18">
        <v>0</v>
      </c>
      <c r="H88" s="26">
        <f t="shared" si="9"/>
        <v>0</v>
      </c>
      <c r="I88" s="18">
        <f t="shared" si="11"/>
        <v>480000</v>
      </c>
      <c r="J88" s="7">
        <v>0</v>
      </c>
      <c r="K88" s="18">
        <v>480000</v>
      </c>
      <c r="L88" s="17">
        <v>0</v>
      </c>
      <c r="M88" s="27">
        <f t="shared" si="10"/>
        <v>0</v>
      </c>
      <c r="N88" s="18">
        <v>480000</v>
      </c>
    </row>
    <row r="89" spans="1:14" ht="24" customHeight="1" x14ac:dyDescent="0.2">
      <c r="A89" s="2"/>
      <c r="B89" s="4"/>
      <c r="C89" s="13" t="s">
        <v>71</v>
      </c>
      <c r="D89" s="14">
        <v>512</v>
      </c>
      <c r="E89" s="15">
        <f>SUM(E90:E91)</f>
        <v>13375000</v>
      </c>
      <c r="F89" s="15">
        <v>13375000</v>
      </c>
      <c r="G89" s="15">
        <f>SUM(G90:G91)</f>
        <v>13359654</v>
      </c>
      <c r="H89" s="26">
        <f t="shared" si="9"/>
        <v>0.99885263551401871</v>
      </c>
      <c r="I89" s="15">
        <f t="shared" si="11"/>
        <v>0</v>
      </c>
      <c r="J89" s="7">
        <v>0</v>
      </c>
      <c r="K89" s="15">
        <f>SUM(K91)</f>
        <v>0</v>
      </c>
      <c r="L89" s="15">
        <f>SUM(L91)</f>
        <v>0</v>
      </c>
      <c r="M89" s="27" t="e">
        <f t="shared" si="10"/>
        <v>#DIV/0!</v>
      </c>
      <c r="N89" s="15">
        <f>SUM(N91)</f>
        <v>4000000</v>
      </c>
    </row>
    <row r="90" spans="1:14" ht="24" customHeight="1" x14ac:dyDescent="0.2">
      <c r="A90" s="2"/>
      <c r="B90" s="4"/>
      <c r="C90" s="16" t="s">
        <v>73</v>
      </c>
      <c r="D90" s="17">
        <v>5122</v>
      </c>
      <c r="E90" s="17">
        <v>0</v>
      </c>
      <c r="F90" s="17">
        <v>0</v>
      </c>
      <c r="G90" s="17">
        <v>0</v>
      </c>
      <c r="H90" s="26">
        <v>0</v>
      </c>
      <c r="I90" s="17">
        <v>0</v>
      </c>
      <c r="J90" s="17">
        <v>0</v>
      </c>
      <c r="K90" s="17">
        <v>0</v>
      </c>
      <c r="L90" s="17">
        <v>0</v>
      </c>
      <c r="M90" s="27">
        <v>0</v>
      </c>
      <c r="N90" s="17">
        <v>0</v>
      </c>
    </row>
    <row r="91" spans="1:14" ht="24" customHeight="1" x14ac:dyDescent="0.2">
      <c r="A91" s="2"/>
      <c r="B91" s="4"/>
      <c r="C91" s="16" t="s">
        <v>75</v>
      </c>
      <c r="D91" s="17">
        <v>5126</v>
      </c>
      <c r="E91" s="18">
        <v>13375000</v>
      </c>
      <c r="F91" s="18">
        <v>13375000</v>
      </c>
      <c r="G91" s="18">
        <v>13359654</v>
      </c>
      <c r="H91" s="26">
        <f t="shared" si="9"/>
        <v>0.99885263551401871</v>
      </c>
      <c r="I91" s="18">
        <v>0</v>
      </c>
      <c r="J91" s="17">
        <v>0</v>
      </c>
      <c r="K91" s="18">
        <v>0</v>
      </c>
      <c r="L91" s="18">
        <v>0</v>
      </c>
      <c r="M91" s="27" t="e">
        <f t="shared" si="10"/>
        <v>#DIV/0!</v>
      </c>
      <c r="N91" s="18">
        <v>4000000</v>
      </c>
    </row>
    <row r="92" spans="1:14" ht="27" customHeight="1" x14ac:dyDescent="0.2">
      <c r="A92" s="2"/>
      <c r="B92" s="4"/>
      <c r="C92" s="13" t="s">
        <v>77</v>
      </c>
      <c r="D92" s="14">
        <v>515</v>
      </c>
      <c r="E92" s="15">
        <f>SUM(E93)</f>
        <v>1400000</v>
      </c>
      <c r="F92" s="15">
        <f>SUM(F93)</f>
        <v>1400000</v>
      </c>
      <c r="G92" s="15">
        <f>SUM(G93)</f>
        <v>1400000</v>
      </c>
      <c r="H92" s="26">
        <f t="shared" si="9"/>
        <v>1</v>
      </c>
      <c r="I92" s="15">
        <f>SUM(J92:K92)</f>
        <v>1265000</v>
      </c>
      <c r="J92" s="17">
        <v>0</v>
      </c>
      <c r="K92" s="15">
        <f>SUM(K93)</f>
        <v>1265000</v>
      </c>
      <c r="L92" s="15">
        <f>SUM(L93)</f>
        <v>1264090</v>
      </c>
      <c r="M92" s="27">
        <f t="shared" si="10"/>
        <v>0.99928063241106724</v>
      </c>
      <c r="N92" s="15">
        <f>SUM(N93)</f>
        <v>1800000</v>
      </c>
    </row>
    <row r="93" spans="1:14" ht="20.100000000000001" customHeight="1" x14ac:dyDescent="0.2">
      <c r="A93" s="2"/>
      <c r="B93" s="4"/>
      <c r="C93" s="16" t="s">
        <v>78</v>
      </c>
      <c r="D93" s="17">
        <v>5151</v>
      </c>
      <c r="E93" s="18">
        <v>1400000</v>
      </c>
      <c r="F93" s="18">
        <v>1400000</v>
      </c>
      <c r="G93" s="18">
        <v>1400000</v>
      </c>
      <c r="H93" s="26">
        <f t="shared" si="9"/>
        <v>1</v>
      </c>
      <c r="I93" s="18">
        <f>SUM(J93:K93)</f>
        <v>1265000</v>
      </c>
      <c r="J93" s="17">
        <v>0</v>
      </c>
      <c r="K93" s="18">
        <v>1265000</v>
      </c>
      <c r="L93" s="18">
        <v>1264090</v>
      </c>
      <c r="M93" s="27">
        <f t="shared" si="10"/>
        <v>0.99928063241106724</v>
      </c>
      <c r="N93" s="18">
        <v>1800000</v>
      </c>
    </row>
    <row r="94" spans="1:14" ht="24" customHeight="1" x14ac:dyDescent="0.2">
      <c r="A94" s="2"/>
      <c r="B94" s="1"/>
      <c r="C94" s="1"/>
      <c r="D94" s="1"/>
      <c r="E94" s="1"/>
      <c r="F94" s="1"/>
      <c r="G94" s="1"/>
      <c r="H94" s="43"/>
      <c r="I94" s="1"/>
      <c r="J94" s="1"/>
      <c r="K94" s="1"/>
      <c r="L94" s="1"/>
      <c r="M94" s="25"/>
      <c r="N94" s="1"/>
    </row>
    <row r="95" spans="1:14" ht="24" customHeight="1" x14ac:dyDescent="0.2">
      <c r="A95" s="2"/>
      <c r="B95" s="1"/>
      <c r="C95" s="1"/>
      <c r="D95" s="1"/>
      <c r="E95" s="1"/>
      <c r="F95" s="1"/>
      <c r="G95" s="1"/>
      <c r="H95" s="43"/>
      <c r="I95" s="1"/>
      <c r="J95" s="1"/>
      <c r="K95" s="1"/>
      <c r="L95" s="1"/>
      <c r="M95" s="25"/>
      <c r="N95" s="1"/>
    </row>
    <row r="96" spans="1:14" ht="39.75" customHeight="1" x14ac:dyDescent="0.2">
      <c r="A96" s="28">
        <v>7</v>
      </c>
      <c r="B96" s="28">
        <v>1202</v>
      </c>
      <c r="C96" s="29" t="s">
        <v>82</v>
      </c>
      <c r="D96" s="30"/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31">
        <v>0</v>
      </c>
      <c r="M96" s="32">
        <v>0</v>
      </c>
      <c r="N96" s="9">
        <v>0</v>
      </c>
    </row>
    <row r="97" spans="1:14" ht="21" customHeight="1" x14ac:dyDescent="0.2">
      <c r="A97" s="33"/>
      <c r="B97" s="33"/>
      <c r="C97" s="34" t="s">
        <v>37</v>
      </c>
      <c r="D97" s="35">
        <v>423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8">
        <v>0</v>
      </c>
      <c r="M97" s="25">
        <v>0</v>
      </c>
      <c r="N97" s="17">
        <v>0</v>
      </c>
    </row>
    <row r="98" spans="1:14" ht="24" customHeight="1" x14ac:dyDescent="0.2">
      <c r="A98" s="33"/>
      <c r="B98" s="36"/>
      <c r="C98" s="37" t="s">
        <v>52</v>
      </c>
      <c r="D98" s="38">
        <v>426</v>
      </c>
      <c r="E98" s="17">
        <v>0</v>
      </c>
      <c r="F98" s="24">
        <v>0</v>
      </c>
      <c r="G98" s="24">
        <v>0</v>
      </c>
      <c r="H98" s="24">
        <v>0</v>
      </c>
      <c r="I98" s="24">
        <v>0</v>
      </c>
      <c r="J98" s="17">
        <v>0</v>
      </c>
      <c r="K98" s="17">
        <v>0</v>
      </c>
      <c r="L98" s="39">
        <v>0</v>
      </c>
      <c r="M98" s="25">
        <v>0</v>
      </c>
      <c r="N98" s="24">
        <v>0</v>
      </c>
    </row>
    <row r="99" spans="1:14" ht="24" customHeight="1" x14ac:dyDescent="0.2">
      <c r="A99" s="2"/>
      <c r="B99" s="2"/>
      <c r="C99" s="2"/>
      <c r="D99" s="2"/>
      <c r="E99" s="2"/>
      <c r="F99" s="2"/>
      <c r="G99" s="2"/>
      <c r="H99" s="43"/>
      <c r="I99" s="2"/>
      <c r="J99" s="2"/>
      <c r="K99" s="2"/>
      <c r="L99" s="2"/>
      <c r="M99" s="25"/>
      <c r="N99" s="2"/>
    </row>
    <row r="100" spans="1:14" ht="24" customHeight="1" x14ac:dyDescent="0.2">
      <c r="A100" s="2"/>
      <c r="B100" s="2"/>
      <c r="C100" s="2"/>
      <c r="D100" s="2"/>
      <c r="E100" s="2"/>
      <c r="F100" s="2"/>
      <c r="G100" s="2"/>
      <c r="H100" s="43"/>
      <c r="I100" s="2"/>
      <c r="J100" s="2"/>
      <c r="K100" s="2"/>
      <c r="L100" s="2"/>
      <c r="M100" s="25"/>
      <c r="N100" s="2"/>
    </row>
    <row r="101" spans="1:14" ht="24" customHeight="1" x14ac:dyDescent="0.2">
      <c r="A101" s="2"/>
      <c r="B101" s="2"/>
      <c r="C101" s="2"/>
      <c r="D101" s="2"/>
      <c r="E101" s="2"/>
      <c r="F101" s="2"/>
      <c r="G101" s="2"/>
      <c r="H101" s="43"/>
      <c r="I101" s="2"/>
      <c r="J101" s="2"/>
      <c r="K101" s="2"/>
      <c r="L101" s="2"/>
      <c r="M101" s="25"/>
      <c r="N101" s="2"/>
    </row>
    <row r="102" spans="1:14" ht="24" customHeight="1" thickBot="1" x14ac:dyDescent="0.25">
      <c r="A102" s="78"/>
      <c r="B102" s="78"/>
      <c r="C102" s="78"/>
      <c r="D102" s="78"/>
      <c r="E102" s="78"/>
      <c r="F102" s="78"/>
      <c r="G102" s="78"/>
      <c r="H102" s="83"/>
      <c r="I102" s="78"/>
      <c r="J102" s="78"/>
      <c r="K102" s="78"/>
      <c r="L102" s="78"/>
      <c r="M102" s="79"/>
      <c r="N102" s="78"/>
    </row>
    <row r="103" spans="1:14" ht="30" customHeight="1" thickBot="1" x14ac:dyDescent="0.25">
      <c r="A103" s="62">
        <v>4</v>
      </c>
      <c r="B103" s="63">
        <v>1202</v>
      </c>
      <c r="C103" s="64" t="s">
        <v>6</v>
      </c>
      <c r="D103" s="65"/>
      <c r="E103" s="85">
        <v>27726327</v>
      </c>
      <c r="F103" s="85">
        <f>SUM(F104,F123,F130,F145)</f>
        <v>52347273</v>
      </c>
      <c r="G103" s="85">
        <v>39784743</v>
      </c>
      <c r="H103" s="86">
        <f>G103/F103</f>
        <v>0.76001557903503403</v>
      </c>
      <c r="I103" s="85">
        <f>SUM(I104,I130,I145)</f>
        <v>49830140.43</v>
      </c>
      <c r="J103" s="87">
        <v>0</v>
      </c>
      <c r="K103" s="85">
        <f>SUM(K104,K123,K127,K130,K145,K150)</f>
        <v>50496821.43</v>
      </c>
      <c r="L103" s="85">
        <f>SUM(L104,L130,L145)</f>
        <v>47278358</v>
      </c>
      <c r="M103" s="86">
        <f>L103/I103</f>
        <v>0.94879038252792658</v>
      </c>
      <c r="N103" s="88"/>
    </row>
    <row r="104" spans="1:14" ht="33" customHeight="1" thickBot="1" x14ac:dyDescent="0.25">
      <c r="A104" s="69"/>
      <c r="B104" s="71">
        <v>10</v>
      </c>
      <c r="C104" s="72" t="s">
        <v>7</v>
      </c>
      <c r="D104" s="73"/>
      <c r="E104" s="94">
        <f>SUM(E105)</f>
        <v>21140000</v>
      </c>
      <c r="F104" s="94">
        <f>SUM(F105)</f>
        <v>40140000</v>
      </c>
      <c r="G104" s="94">
        <f>SUM(G105)</f>
        <v>38725473</v>
      </c>
      <c r="H104" s="95">
        <f t="shared" si="9"/>
        <v>0.96476016442451418</v>
      </c>
      <c r="I104" s="94">
        <f>SUM(I105)</f>
        <v>42916235</v>
      </c>
      <c r="J104" s="96">
        <v>0</v>
      </c>
      <c r="K104" s="94">
        <f>SUM(K105)</f>
        <v>42916235</v>
      </c>
      <c r="L104" s="94">
        <f>SUM(L105)</f>
        <v>41375718</v>
      </c>
      <c r="M104" s="97">
        <f>L104/I104</f>
        <v>0.96410409720237578</v>
      </c>
      <c r="N104" s="98"/>
    </row>
    <row r="105" spans="1:14" ht="29.25" customHeight="1" thickBot="1" x14ac:dyDescent="0.25">
      <c r="A105" s="91"/>
      <c r="B105" s="71">
        <v>742</v>
      </c>
      <c r="C105" s="72" t="s">
        <v>83</v>
      </c>
      <c r="D105" s="73"/>
      <c r="E105" s="94">
        <f>SUM(E106:E122)</f>
        <v>21140000</v>
      </c>
      <c r="F105" s="94">
        <f>SUM(F106:F122)</f>
        <v>40140000</v>
      </c>
      <c r="G105" s="94">
        <f>SUM(G106:G122)</f>
        <v>38725473</v>
      </c>
      <c r="H105" s="95">
        <f t="shared" si="9"/>
        <v>0.96476016442451418</v>
      </c>
      <c r="I105" s="94">
        <f>SUM(I106:I122)</f>
        <v>42916235</v>
      </c>
      <c r="J105" s="96">
        <v>0</v>
      </c>
      <c r="K105" s="94">
        <f>SUM(K106:K122)</f>
        <v>42916235</v>
      </c>
      <c r="L105" s="94">
        <f>SUM(L106:L122)</f>
        <v>41375718</v>
      </c>
      <c r="M105" s="97">
        <f>L105/I105</f>
        <v>0.96410409720237578</v>
      </c>
      <c r="N105" s="98"/>
    </row>
    <row r="106" spans="1:14" ht="26.25" customHeight="1" x14ac:dyDescent="0.2">
      <c r="A106" s="4"/>
      <c r="B106" s="19"/>
      <c r="C106" s="40" t="s">
        <v>8</v>
      </c>
      <c r="D106" s="41">
        <v>411</v>
      </c>
      <c r="E106" s="92">
        <v>5000000</v>
      </c>
      <c r="F106" s="92">
        <v>11280000</v>
      </c>
      <c r="G106" s="92">
        <v>11275718</v>
      </c>
      <c r="H106" s="84">
        <f t="shared" si="9"/>
        <v>0.99962039007092196</v>
      </c>
      <c r="I106" s="92">
        <f>SUM(J106:K106)</f>
        <v>15234000</v>
      </c>
      <c r="J106" s="47">
        <v>0</v>
      </c>
      <c r="K106" s="92">
        <v>15234000</v>
      </c>
      <c r="L106" s="92">
        <v>15184900</v>
      </c>
      <c r="M106" s="93">
        <f t="shared" ref="M106:M152" si="12">L106/I106</f>
        <v>0.99677694630431923</v>
      </c>
      <c r="N106" s="36"/>
    </row>
    <row r="107" spans="1:14" ht="25.5" customHeight="1" x14ac:dyDescent="0.2">
      <c r="A107" s="4"/>
      <c r="B107" s="4"/>
      <c r="C107" s="13" t="s">
        <v>10</v>
      </c>
      <c r="D107" s="14">
        <v>412</v>
      </c>
      <c r="E107" s="45">
        <v>1000000</v>
      </c>
      <c r="F107" s="45">
        <v>770000</v>
      </c>
      <c r="G107" s="45">
        <v>726421</v>
      </c>
      <c r="H107" s="44">
        <f t="shared" si="9"/>
        <v>0.94340389610389608</v>
      </c>
      <c r="I107" s="45">
        <f>SUM(J107:K107)</f>
        <v>1610000</v>
      </c>
      <c r="J107" s="46">
        <v>0</v>
      </c>
      <c r="K107" s="45">
        <v>1610000</v>
      </c>
      <c r="L107" s="45">
        <v>1603512</v>
      </c>
      <c r="M107" s="93">
        <f t="shared" si="12"/>
        <v>0.99597018633540368</v>
      </c>
      <c r="N107" s="33"/>
    </row>
    <row r="108" spans="1:14" ht="24" customHeight="1" x14ac:dyDescent="0.2">
      <c r="A108" s="4"/>
      <c r="B108" s="4"/>
      <c r="C108" s="13" t="s">
        <v>14</v>
      </c>
      <c r="D108" s="14">
        <v>413</v>
      </c>
      <c r="E108" s="45">
        <v>0</v>
      </c>
      <c r="F108" s="46">
        <v>0</v>
      </c>
      <c r="G108" s="46">
        <v>0</v>
      </c>
      <c r="H108" s="44">
        <v>0</v>
      </c>
      <c r="I108" s="46">
        <f t="shared" ref="I108:I122" si="13">SUM(J108:K108)</f>
        <v>0</v>
      </c>
      <c r="J108" s="46">
        <v>0</v>
      </c>
      <c r="K108" s="46">
        <v>0</v>
      </c>
      <c r="L108" s="46">
        <v>0</v>
      </c>
      <c r="M108" s="93">
        <v>0</v>
      </c>
      <c r="N108" s="33"/>
    </row>
    <row r="109" spans="1:14" ht="24" customHeight="1" x14ac:dyDescent="0.2">
      <c r="A109" s="4"/>
      <c r="B109" s="4"/>
      <c r="C109" s="13" t="s">
        <v>16</v>
      </c>
      <c r="D109" s="14">
        <v>414</v>
      </c>
      <c r="E109" s="45">
        <v>400000</v>
      </c>
      <c r="F109" s="45">
        <v>100000</v>
      </c>
      <c r="G109" s="45">
        <v>86296</v>
      </c>
      <c r="H109" s="44">
        <f t="shared" si="9"/>
        <v>0.86295999999999995</v>
      </c>
      <c r="I109" s="45">
        <f t="shared" si="13"/>
        <v>0</v>
      </c>
      <c r="J109" s="46">
        <v>0</v>
      </c>
      <c r="K109" s="45">
        <v>0</v>
      </c>
      <c r="L109" s="45">
        <v>0</v>
      </c>
      <c r="M109" s="93">
        <v>0</v>
      </c>
      <c r="N109" s="33"/>
    </row>
    <row r="110" spans="1:14" ht="24" customHeight="1" x14ac:dyDescent="0.2">
      <c r="A110" s="4"/>
      <c r="B110" s="4"/>
      <c r="C110" s="13" t="s">
        <v>20</v>
      </c>
      <c r="D110" s="14">
        <v>415</v>
      </c>
      <c r="E110" s="5">
        <v>0</v>
      </c>
      <c r="F110" s="46">
        <v>0</v>
      </c>
      <c r="G110" s="46">
        <v>0</v>
      </c>
      <c r="H110" s="44">
        <v>0</v>
      </c>
      <c r="I110" s="46">
        <f t="shared" si="13"/>
        <v>0</v>
      </c>
      <c r="J110" s="46">
        <v>0</v>
      </c>
      <c r="K110" s="46">
        <v>0</v>
      </c>
      <c r="L110" s="46">
        <v>0</v>
      </c>
      <c r="M110" s="93">
        <v>0</v>
      </c>
      <c r="N110" s="33"/>
    </row>
    <row r="111" spans="1:14" ht="29.1" customHeight="1" x14ac:dyDescent="0.2">
      <c r="A111" s="4"/>
      <c r="B111" s="4"/>
      <c r="C111" s="13" t="s">
        <v>22</v>
      </c>
      <c r="D111" s="14">
        <v>416</v>
      </c>
      <c r="E111" s="45">
        <v>3040000</v>
      </c>
      <c r="F111" s="45">
        <v>2860000</v>
      </c>
      <c r="G111" s="45">
        <v>2821544</v>
      </c>
      <c r="H111" s="44">
        <f t="shared" si="9"/>
        <v>0.98655384615384611</v>
      </c>
      <c r="I111" s="45">
        <f t="shared" ref="I111:I117" si="14">SUM(J111:K111)</f>
        <v>2045000</v>
      </c>
      <c r="J111" s="46">
        <v>0</v>
      </c>
      <c r="K111" s="45">
        <v>2045000</v>
      </c>
      <c r="L111" s="45">
        <v>1932299</v>
      </c>
      <c r="M111" s="93">
        <f t="shared" si="12"/>
        <v>0.94488948655256721</v>
      </c>
      <c r="N111" s="33"/>
    </row>
    <row r="112" spans="1:14" ht="29.1" customHeight="1" x14ac:dyDescent="0.2">
      <c r="A112" s="4"/>
      <c r="B112" s="4"/>
      <c r="C112" s="13" t="s">
        <v>24</v>
      </c>
      <c r="D112" s="14">
        <v>421</v>
      </c>
      <c r="E112" s="45">
        <v>100000</v>
      </c>
      <c r="F112" s="45">
        <v>3400000</v>
      </c>
      <c r="G112" s="45">
        <v>3398961</v>
      </c>
      <c r="H112" s="44">
        <f t="shared" si="9"/>
        <v>0.99969441176470586</v>
      </c>
      <c r="I112" s="45">
        <f t="shared" si="14"/>
        <v>3220000</v>
      </c>
      <c r="J112" s="46">
        <v>0</v>
      </c>
      <c r="K112" s="45">
        <v>3220000</v>
      </c>
      <c r="L112" s="45">
        <v>3194923</v>
      </c>
      <c r="M112" s="93">
        <f t="shared" si="12"/>
        <v>0.99221211180124225</v>
      </c>
      <c r="N112" s="33"/>
    </row>
    <row r="113" spans="1:14" ht="29.1" customHeight="1" x14ac:dyDescent="0.2">
      <c r="A113" s="4"/>
      <c r="B113" s="4"/>
      <c r="C113" s="13" t="s">
        <v>32</v>
      </c>
      <c r="D113" s="14">
        <v>422</v>
      </c>
      <c r="E113" s="45">
        <v>1400000</v>
      </c>
      <c r="F113" s="45">
        <v>1300000</v>
      </c>
      <c r="G113" s="45">
        <v>1288638</v>
      </c>
      <c r="H113" s="44">
        <f t="shared" si="9"/>
        <v>0.99126000000000003</v>
      </c>
      <c r="I113" s="45">
        <f t="shared" si="14"/>
        <v>1500000</v>
      </c>
      <c r="J113" s="46">
        <v>0</v>
      </c>
      <c r="K113" s="45">
        <v>1500000</v>
      </c>
      <c r="L113" s="45">
        <v>1496774</v>
      </c>
      <c r="M113" s="93">
        <f t="shared" si="12"/>
        <v>0.99784933333333337</v>
      </c>
      <c r="N113" s="33"/>
    </row>
    <row r="114" spans="1:14" ht="29.1" customHeight="1" x14ac:dyDescent="0.2">
      <c r="A114" s="4"/>
      <c r="B114" s="4"/>
      <c r="C114" s="13" t="s">
        <v>37</v>
      </c>
      <c r="D114" s="14">
        <v>423</v>
      </c>
      <c r="E114" s="45">
        <v>4500000</v>
      </c>
      <c r="F114" s="45">
        <v>11880000</v>
      </c>
      <c r="G114" s="45">
        <v>10852370</v>
      </c>
      <c r="H114" s="44">
        <f t="shared" si="9"/>
        <v>0.91349915824915828</v>
      </c>
      <c r="I114" s="45">
        <f t="shared" si="14"/>
        <v>10555235</v>
      </c>
      <c r="J114" s="46">
        <v>0</v>
      </c>
      <c r="K114" s="45">
        <v>10555235</v>
      </c>
      <c r="L114" s="45">
        <v>9738425</v>
      </c>
      <c r="M114" s="93">
        <f t="shared" si="12"/>
        <v>0.92261564995947509</v>
      </c>
      <c r="N114" s="33"/>
    </row>
    <row r="115" spans="1:14" ht="29.1" customHeight="1" x14ac:dyDescent="0.2">
      <c r="A115" s="4"/>
      <c r="B115" s="4"/>
      <c r="C115" s="6" t="s">
        <v>46</v>
      </c>
      <c r="D115" s="7">
        <v>424</v>
      </c>
      <c r="E115" s="45">
        <v>500000</v>
      </c>
      <c r="F115" s="45">
        <v>750000</v>
      </c>
      <c r="G115" s="45">
        <v>603843</v>
      </c>
      <c r="H115" s="44">
        <f t="shared" si="9"/>
        <v>0.80512399999999995</v>
      </c>
      <c r="I115" s="45">
        <f t="shared" si="14"/>
        <v>2450000</v>
      </c>
      <c r="J115" s="46">
        <v>0</v>
      </c>
      <c r="K115" s="45">
        <v>2450000</v>
      </c>
      <c r="L115" s="45">
        <v>2313936</v>
      </c>
      <c r="M115" s="93">
        <f t="shared" si="12"/>
        <v>0.94446367346938775</v>
      </c>
      <c r="N115" s="33"/>
    </row>
    <row r="116" spans="1:14" ht="29.1" customHeight="1" x14ac:dyDescent="0.2">
      <c r="A116" s="4"/>
      <c r="B116" s="4"/>
      <c r="C116" s="13" t="s">
        <v>49</v>
      </c>
      <c r="D116" s="14">
        <v>425</v>
      </c>
      <c r="E116" s="45">
        <v>100000</v>
      </c>
      <c r="F116" s="45">
        <v>3550000</v>
      </c>
      <c r="G116" s="45">
        <v>3549908</v>
      </c>
      <c r="H116" s="44">
        <f t="shared" si="9"/>
        <v>0.99997408450704228</v>
      </c>
      <c r="I116" s="45">
        <f t="shared" si="14"/>
        <v>600000</v>
      </c>
      <c r="J116" s="46">
        <v>0</v>
      </c>
      <c r="K116" s="45">
        <v>600000</v>
      </c>
      <c r="L116" s="45">
        <v>231482</v>
      </c>
      <c r="M116" s="93">
        <f t="shared" si="12"/>
        <v>0.38580333333333333</v>
      </c>
      <c r="N116" s="33"/>
    </row>
    <row r="117" spans="1:14" ht="29.1" customHeight="1" x14ac:dyDescent="0.2">
      <c r="A117" s="4"/>
      <c r="B117" s="19"/>
      <c r="C117" s="40" t="s">
        <v>52</v>
      </c>
      <c r="D117" s="41">
        <v>426</v>
      </c>
      <c r="E117" s="45">
        <v>0</v>
      </c>
      <c r="F117" s="47">
        <v>0</v>
      </c>
      <c r="G117" s="47">
        <v>0</v>
      </c>
      <c r="H117" s="44">
        <v>0</v>
      </c>
      <c r="I117" s="45">
        <f t="shared" si="14"/>
        <v>100000</v>
      </c>
      <c r="J117" s="46">
        <v>0</v>
      </c>
      <c r="K117" s="45">
        <v>100000</v>
      </c>
      <c r="L117" s="45">
        <v>100000</v>
      </c>
      <c r="M117" s="93">
        <f t="shared" si="12"/>
        <v>1</v>
      </c>
      <c r="N117" s="36"/>
    </row>
    <row r="118" spans="1:14" ht="29.1" customHeight="1" x14ac:dyDescent="0.2">
      <c r="A118" s="4"/>
      <c r="B118" s="4"/>
      <c r="C118" s="13" t="s">
        <v>84</v>
      </c>
      <c r="D118" s="14">
        <v>481</v>
      </c>
      <c r="E118" s="45">
        <v>50000</v>
      </c>
      <c r="F118" s="45">
        <v>50000</v>
      </c>
      <c r="G118" s="45">
        <v>26311</v>
      </c>
      <c r="H118" s="44">
        <f t="shared" si="9"/>
        <v>0.52622000000000002</v>
      </c>
      <c r="I118" s="45">
        <f t="shared" si="13"/>
        <v>0</v>
      </c>
      <c r="J118" s="46">
        <v>0</v>
      </c>
      <c r="K118" s="45">
        <v>0</v>
      </c>
      <c r="L118" s="45">
        <v>0</v>
      </c>
      <c r="M118" s="93">
        <v>0</v>
      </c>
      <c r="N118" s="33"/>
    </row>
    <row r="119" spans="1:14" ht="29.1" customHeight="1" x14ac:dyDescent="0.2">
      <c r="A119" s="4"/>
      <c r="B119" s="4"/>
      <c r="C119" s="13" t="s">
        <v>61</v>
      </c>
      <c r="D119" s="14">
        <v>482</v>
      </c>
      <c r="E119" s="45">
        <v>5000000</v>
      </c>
      <c r="F119" s="45">
        <v>4200000</v>
      </c>
      <c r="G119" s="45">
        <v>4095463</v>
      </c>
      <c r="H119" s="44">
        <f>G119/F119</f>
        <v>0.97511023809523811</v>
      </c>
      <c r="I119" s="45">
        <f>SUM(J119:K119)</f>
        <v>4902000</v>
      </c>
      <c r="J119" s="46">
        <v>0</v>
      </c>
      <c r="K119" s="45">
        <v>4902000</v>
      </c>
      <c r="L119" s="45">
        <v>4901572</v>
      </c>
      <c r="M119" s="93">
        <f t="shared" si="12"/>
        <v>0.99991268869849037</v>
      </c>
      <c r="N119" s="33"/>
    </row>
    <row r="120" spans="1:14" ht="29.1" customHeight="1" x14ac:dyDescent="0.2">
      <c r="A120" s="4"/>
      <c r="B120" s="4"/>
      <c r="C120" s="13" t="s">
        <v>102</v>
      </c>
      <c r="D120" s="14">
        <v>485</v>
      </c>
      <c r="E120" s="45"/>
      <c r="F120" s="45"/>
      <c r="G120" s="45"/>
      <c r="H120" s="44"/>
      <c r="I120" s="45">
        <f>SUM(J120:K120)</f>
        <v>650000</v>
      </c>
      <c r="J120" s="46"/>
      <c r="K120" s="45">
        <v>650000</v>
      </c>
      <c r="L120" s="45">
        <v>631017</v>
      </c>
      <c r="M120" s="93">
        <f t="shared" si="12"/>
        <v>0.97079538461538462</v>
      </c>
      <c r="N120" s="33"/>
    </row>
    <row r="121" spans="1:14" ht="29.1" customHeight="1" x14ac:dyDescent="0.2">
      <c r="A121" s="4"/>
      <c r="B121" s="4"/>
      <c r="C121" s="13" t="s">
        <v>71</v>
      </c>
      <c r="D121" s="14">
        <v>512</v>
      </c>
      <c r="E121" s="45">
        <v>50000</v>
      </c>
      <c r="F121" s="46">
        <v>0</v>
      </c>
      <c r="G121" s="46">
        <v>0</v>
      </c>
      <c r="H121" s="44">
        <v>0</v>
      </c>
      <c r="I121" s="45">
        <f>SUM(J121:K121)</f>
        <v>50000</v>
      </c>
      <c r="J121" s="46">
        <v>0</v>
      </c>
      <c r="K121" s="45">
        <v>50000</v>
      </c>
      <c r="L121" s="45">
        <v>46878</v>
      </c>
      <c r="M121" s="93">
        <f t="shared" si="12"/>
        <v>0.93755999999999995</v>
      </c>
      <c r="N121" s="33"/>
    </row>
    <row r="122" spans="1:14" ht="29.1" customHeight="1" thickBot="1" x14ac:dyDescent="0.25">
      <c r="A122" s="99"/>
      <c r="B122" s="99"/>
      <c r="C122" s="100" t="s">
        <v>77</v>
      </c>
      <c r="D122" s="101">
        <v>515</v>
      </c>
      <c r="E122" s="102">
        <v>0</v>
      </c>
      <c r="F122" s="103">
        <v>0</v>
      </c>
      <c r="G122" s="103">
        <v>0</v>
      </c>
      <c r="H122" s="104">
        <v>0</v>
      </c>
      <c r="I122" s="103">
        <f t="shared" si="13"/>
        <v>0</v>
      </c>
      <c r="J122" s="103">
        <v>0</v>
      </c>
      <c r="K122" s="103">
        <v>0</v>
      </c>
      <c r="L122" s="103">
        <v>0</v>
      </c>
      <c r="M122" s="105">
        <v>0</v>
      </c>
      <c r="N122" s="106"/>
    </row>
    <row r="123" spans="1:14" ht="29.1" customHeight="1" thickBot="1" x14ac:dyDescent="0.25">
      <c r="A123" s="62">
        <v>6</v>
      </c>
      <c r="B123" s="63">
        <v>1202</v>
      </c>
      <c r="C123" s="64" t="s">
        <v>91</v>
      </c>
      <c r="D123" s="65"/>
      <c r="E123" s="85">
        <f>SUM(E124:E126)</f>
        <v>0</v>
      </c>
      <c r="F123" s="85">
        <f>SUM(F124:F126)</f>
        <v>1020405</v>
      </c>
      <c r="G123" s="85">
        <f>SUM(G124:G126)</f>
        <v>1009599</v>
      </c>
      <c r="H123" s="107">
        <f>G123/F123</f>
        <v>0.98941008717127021</v>
      </c>
      <c r="I123" s="85">
        <f>SUM(I124,I126)</f>
        <v>950802</v>
      </c>
      <c r="J123" s="87">
        <v>0</v>
      </c>
      <c r="K123" s="85">
        <f>SUM(K124,K126)</f>
        <v>950802</v>
      </c>
      <c r="L123" s="85">
        <f>SUM(L124,L126)</f>
        <v>0</v>
      </c>
      <c r="M123" s="86">
        <f>L123/I123</f>
        <v>0</v>
      </c>
      <c r="N123" s="108"/>
    </row>
    <row r="124" spans="1:14" ht="29.1" customHeight="1" x14ac:dyDescent="0.2">
      <c r="A124" s="19"/>
      <c r="B124" s="19"/>
      <c r="C124" s="40" t="s">
        <v>37</v>
      </c>
      <c r="D124" s="41">
        <v>423</v>
      </c>
      <c r="E124" s="92">
        <v>0</v>
      </c>
      <c r="F124" s="92">
        <v>924405</v>
      </c>
      <c r="G124" s="92">
        <v>924405</v>
      </c>
      <c r="H124" s="89">
        <f t="shared" ref="H124:H126" si="15">G124/F124</f>
        <v>1</v>
      </c>
      <c r="I124" s="92">
        <f>SUM(J124:K124)</f>
        <v>950802</v>
      </c>
      <c r="J124" s="47">
        <v>0</v>
      </c>
      <c r="K124" s="92">
        <v>950802</v>
      </c>
      <c r="L124" s="92">
        <v>0</v>
      </c>
      <c r="M124" s="90">
        <f t="shared" ref="M124:M126" si="16">L124/I124</f>
        <v>0</v>
      </c>
      <c r="N124" s="3"/>
    </row>
    <row r="125" spans="1:14" ht="29.1" customHeight="1" x14ac:dyDescent="0.2">
      <c r="A125" s="4"/>
      <c r="B125" s="4"/>
      <c r="C125" s="6" t="s">
        <v>46</v>
      </c>
      <c r="D125" s="14">
        <v>424</v>
      </c>
      <c r="E125" s="45">
        <v>0</v>
      </c>
      <c r="F125" s="45">
        <v>0</v>
      </c>
      <c r="G125" s="46">
        <v>0</v>
      </c>
      <c r="H125" s="48">
        <v>0</v>
      </c>
      <c r="I125" s="45">
        <v>0</v>
      </c>
      <c r="J125" s="46">
        <v>0</v>
      </c>
      <c r="K125" s="45">
        <v>0</v>
      </c>
      <c r="L125" s="46">
        <v>0</v>
      </c>
      <c r="M125" s="49" t="e">
        <f t="shared" si="16"/>
        <v>#DIV/0!</v>
      </c>
      <c r="N125" s="2"/>
    </row>
    <row r="126" spans="1:14" ht="29.1" customHeight="1" thickBot="1" x14ac:dyDescent="0.25">
      <c r="A126" s="99"/>
      <c r="B126" s="99"/>
      <c r="C126" s="100" t="s">
        <v>71</v>
      </c>
      <c r="D126" s="101">
        <v>512</v>
      </c>
      <c r="E126" s="102">
        <v>0</v>
      </c>
      <c r="F126" s="102">
        <v>96000</v>
      </c>
      <c r="G126" s="102">
        <v>85194</v>
      </c>
      <c r="H126" s="109">
        <f t="shared" si="15"/>
        <v>0.88743749999999999</v>
      </c>
      <c r="I126" s="102">
        <v>0</v>
      </c>
      <c r="J126" s="103">
        <v>0</v>
      </c>
      <c r="K126" s="102">
        <v>0</v>
      </c>
      <c r="L126" s="102"/>
      <c r="M126" s="110" t="e">
        <f t="shared" si="16"/>
        <v>#DIV/0!</v>
      </c>
      <c r="N126" s="78"/>
    </row>
    <row r="127" spans="1:14" ht="29.1" customHeight="1" thickBot="1" x14ac:dyDescent="0.25">
      <c r="A127" s="62">
        <v>7</v>
      </c>
      <c r="B127" s="112">
        <v>1202</v>
      </c>
      <c r="C127" s="113" t="s">
        <v>92</v>
      </c>
      <c r="D127" s="114"/>
      <c r="E127" s="85">
        <f>SUM(E128:E129)</f>
        <v>0</v>
      </c>
      <c r="F127" s="85">
        <f>SUM(F128:F129)</f>
        <v>0</v>
      </c>
      <c r="G127" s="85">
        <f>SUM(G128:G129)</f>
        <v>0</v>
      </c>
      <c r="H127" s="107">
        <v>0</v>
      </c>
      <c r="I127" s="87">
        <v>0</v>
      </c>
      <c r="J127" s="87">
        <v>0</v>
      </c>
      <c r="K127" s="87">
        <v>0</v>
      </c>
      <c r="L127" s="87">
        <v>0</v>
      </c>
      <c r="M127" s="86" t="e">
        <f t="shared" ref="M127:M138" si="17">L127/I127</f>
        <v>#DIV/0!</v>
      </c>
      <c r="N127" s="108"/>
    </row>
    <row r="128" spans="1:14" ht="29.1" customHeight="1" x14ac:dyDescent="0.2">
      <c r="A128" s="36"/>
      <c r="B128" s="36"/>
      <c r="C128" s="37" t="s">
        <v>37</v>
      </c>
      <c r="D128" s="38">
        <v>423</v>
      </c>
      <c r="E128" s="92">
        <v>0</v>
      </c>
      <c r="F128" s="92">
        <v>0</v>
      </c>
      <c r="G128" s="92">
        <v>0</v>
      </c>
      <c r="H128" s="89">
        <v>0</v>
      </c>
      <c r="I128" s="47">
        <v>0</v>
      </c>
      <c r="J128" s="47">
        <v>0</v>
      </c>
      <c r="K128" s="47">
        <v>0</v>
      </c>
      <c r="L128" s="47"/>
      <c r="M128" s="111" t="e">
        <f t="shared" si="17"/>
        <v>#DIV/0!</v>
      </c>
      <c r="N128" s="3"/>
    </row>
    <row r="129" spans="1:20" ht="29.1" customHeight="1" thickBot="1" x14ac:dyDescent="0.25">
      <c r="A129" s="106"/>
      <c r="B129" s="106"/>
      <c r="C129" s="115" t="s">
        <v>46</v>
      </c>
      <c r="D129" s="116">
        <v>424</v>
      </c>
      <c r="E129" s="102">
        <v>0</v>
      </c>
      <c r="F129" s="103">
        <v>0</v>
      </c>
      <c r="G129" s="103">
        <v>0</v>
      </c>
      <c r="H129" s="109">
        <v>0</v>
      </c>
      <c r="I129" s="103">
        <v>0</v>
      </c>
      <c r="J129" s="103">
        <v>0</v>
      </c>
      <c r="K129" s="103">
        <v>0</v>
      </c>
      <c r="L129" s="103"/>
      <c r="M129" s="110" t="e">
        <f t="shared" si="17"/>
        <v>#DIV/0!</v>
      </c>
      <c r="N129" s="78"/>
    </row>
    <row r="130" spans="1:20" ht="29.1" customHeight="1" thickBot="1" x14ac:dyDescent="0.25">
      <c r="A130" s="62">
        <v>13</v>
      </c>
      <c r="B130" s="65" t="s">
        <v>93</v>
      </c>
      <c r="C130" s="64" t="s">
        <v>94</v>
      </c>
      <c r="D130" s="65"/>
      <c r="E130" s="66">
        <f>SUM(E131)</f>
        <v>9527016</v>
      </c>
      <c r="F130" s="66">
        <f>SUM(F131)</f>
        <v>9527016</v>
      </c>
      <c r="G130" s="66">
        <f>SUM(G131)</f>
        <v>9474573</v>
      </c>
      <c r="H130" s="67">
        <f>G130/F130</f>
        <v>0.99449533830949799</v>
      </c>
      <c r="I130" s="66">
        <f>SUM(I131)</f>
        <v>5907675.4299999997</v>
      </c>
      <c r="J130" s="63">
        <v>0</v>
      </c>
      <c r="K130" s="66">
        <f>SUM(K132,K133,K136,K138,K139,K140,K141,K142,K143,K144)</f>
        <v>5677675.4299999997</v>
      </c>
      <c r="L130" s="66">
        <f>SUM(L132:L144)</f>
        <v>5902640</v>
      </c>
      <c r="M130" s="117">
        <f t="shared" si="17"/>
        <v>0.99914764613261775</v>
      </c>
      <c r="N130" s="88"/>
    </row>
    <row r="131" spans="1:20" ht="29.1" customHeight="1" thickBot="1" x14ac:dyDescent="0.25">
      <c r="A131" s="69"/>
      <c r="B131" s="71">
        <v>321</v>
      </c>
      <c r="C131" s="72" t="s">
        <v>95</v>
      </c>
      <c r="D131" s="73"/>
      <c r="E131" s="74">
        <f>SUM(E132:E144)</f>
        <v>9527016</v>
      </c>
      <c r="F131" s="74">
        <f>SUM(F132:F144)</f>
        <v>9527016</v>
      </c>
      <c r="G131" s="74">
        <f>SUM(G132:G144)</f>
        <v>9474573</v>
      </c>
      <c r="H131" s="75">
        <f>G131/F131</f>
        <v>0.99449533830949799</v>
      </c>
      <c r="I131" s="74">
        <f>SUM(I132:I144)</f>
        <v>5907675.4299999997</v>
      </c>
      <c r="J131" s="81">
        <v>0</v>
      </c>
      <c r="K131" s="74">
        <f>SUM(K132:K144)</f>
        <v>5907675.4299999997</v>
      </c>
      <c r="L131" s="74">
        <f>SUM(L132:L144)</f>
        <v>5902640</v>
      </c>
      <c r="M131" s="82">
        <f t="shared" si="17"/>
        <v>0.99914764613261775</v>
      </c>
      <c r="N131" s="98"/>
    </row>
    <row r="132" spans="1:20" ht="29.1" customHeight="1" x14ac:dyDescent="0.2">
      <c r="A132" s="4"/>
      <c r="B132" s="19"/>
      <c r="C132" s="40" t="s">
        <v>8</v>
      </c>
      <c r="D132" s="41">
        <v>411</v>
      </c>
      <c r="E132" s="70">
        <v>2600000</v>
      </c>
      <c r="F132" s="70">
        <v>2600000</v>
      </c>
      <c r="G132" s="70">
        <v>2600000</v>
      </c>
      <c r="H132" s="61">
        <f t="shared" ref="H132:H144" si="18">G132/F132</f>
        <v>1</v>
      </c>
      <c r="I132" s="70">
        <f t="shared" ref="I132:I137" si="19">SUM(J132:K132)</f>
        <v>2000000</v>
      </c>
      <c r="J132" s="42"/>
      <c r="K132" s="70">
        <v>2000000</v>
      </c>
      <c r="L132" s="70">
        <v>2000000</v>
      </c>
      <c r="M132" s="25">
        <f t="shared" si="17"/>
        <v>1</v>
      </c>
      <c r="N132" s="36"/>
    </row>
    <row r="133" spans="1:20" ht="29.1" customHeight="1" x14ac:dyDescent="0.2">
      <c r="A133" s="4"/>
      <c r="B133" s="4"/>
      <c r="C133" s="13" t="s">
        <v>10</v>
      </c>
      <c r="D133" s="14">
        <v>412</v>
      </c>
      <c r="E133" s="15">
        <v>1377015</v>
      </c>
      <c r="F133" s="15">
        <v>1377015</v>
      </c>
      <c r="G133" s="15">
        <v>1374877</v>
      </c>
      <c r="H133" s="26">
        <f t="shared" si="18"/>
        <v>0.99844736622331642</v>
      </c>
      <c r="I133" s="15">
        <f t="shared" si="19"/>
        <v>1000000</v>
      </c>
      <c r="J133" s="7"/>
      <c r="K133" s="15">
        <v>1000000</v>
      </c>
      <c r="L133" s="15">
        <v>1000000</v>
      </c>
      <c r="M133" s="25">
        <f t="shared" si="17"/>
        <v>1</v>
      </c>
      <c r="N133" s="33"/>
      <c r="T133" s="13"/>
    </row>
    <row r="134" spans="1:20" ht="29.1" customHeight="1" x14ac:dyDescent="0.2">
      <c r="A134" s="4"/>
      <c r="B134" s="4"/>
      <c r="C134" s="13" t="s">
        <v>14</v>
      </c>
      <c r="D134" s="14">
        <v>413</v>
      </c>
      <c r="E134" s="70">
        <v>0</v>
      </c>
      <c r="F134" s="70">
        <v>0</v>
      </c>
      <c r="G134" s="15">
        <v>0</v>
      </c>
      <c r="H134" s="26">
        <v>0</v>
      </c>
      <c r="I134" s="15">
        <f t="shared" si="19"/>
        <v>80000</v>
      </c>
      <c r="J134" s="7"/>
      <c r="K134" s="15">
        <v>80000</v>
      </c>
      <c r="L134" s="15">
        <v>80000</v>
      </c>
      <c r="M134" s="25">
        <f t="shared" si="17"/>
        <v>1</v>
      </c>
      <c r="N134" s="33"/>
      <c r="T134" s="138"/>
    </row>
    <row r="135" spans="1:20" ht="29.1" customHeight="1" x14ac:dyDescent="0.2">
      <c r="A135" s="4"/>
      <c r="B135" s="4"/>
      <c r="C135" s="13" t="s">
        <v>16</v>
      </c>
      <c r="D135" s="14">
        <v>414</v>
      </c>
      <c r="E135" s="70">
        <v>0</v>
      </c>
      <c r="F135" s="70">
        <v>0</v>
      </c>
      <c r="G135" s="15">
        <v>0</v>
      </c>
      <c r="H135" s="26">
        <v>0</v>
      </c>
      <c r="I135" s="15">
        <f t="shared" si="19"/>
        <v>50000</v>
      </c>
      <c r="J135" s="7"/>
      <c r="K135" s="15">
        <v>50000</v>
      </c>
      <c r="L135" s="15">
        <v>45758</v>
      </c>
      <c r="M135" s="25">
        <f t="shared" si="17"/>
        <v>0.91515999999999997</v>
      </c>
      <c r="N135" s="33"/>
      <c r="T135" s="138"/>
    </row>
    <row r="136" spans="1:20" ht="29.1" customHeight="1" x14ac:dyDescent="0.2">
      <c r="A136" s="4"/>
      <c r="B136" s="4"/>
      <c r="C136" s="13" t="s">
        <v>22</v>
      </c>
      <c r="D136" s="14">
        <v>416</v>
      </c>
      <c r="E136" s="70">
        <v>1800000</v>
      </c>
      <c r="F136" s="70">
        <v>1800000</v>
      </c>
      <c r="G136" s="15">
        <v>1800000</v>
      </c>
      <c r="H136" s="26">
        <f t="shared" si="18"/>
        <v>1</v>
      </c>
      <c r="I136" s="15">
        <f t="shared" si="19"/>
        <v>1300000</v>
      </c>
      <c r="J136" s="7"/>
      <c r="K136" s="15">
        <v>1300000</v>
      </c>
      <c r="L136" s="15">
        <v>1300000</v>
      </c>
      <c r="M136" s="25">
        <f t="shared" si="17"/>
        <v>1</v>
      </c>
      <c r="N136" s="33"/>
    </row>
    <row r="137" spans="1:20" ht="29.1" customHeight="1" x14ac:dyDescent="0.2">
      <c r="A137" s="4"/>
      <c r="B137" s="19"/>
      <c r="C137" s="13" t="s">
        <v>32</v>
      </c>
      <c r="D137" s="14">
        <v>422</v>
      </c>
      <c r="E137" s="70">
        <v>0</v>
      </c>
      <c r="F137" s="70">
        <v>0</v>
      </c>
      <c r="G137" s="70">
        <v>0</v>
      </c>
      <c r="H137" s="26" t="e">
        <f t="shared" si="18"/>
        <v>#DIV/0!</v>
      </c>
      <c r="I137" s="70">
        <f t="shared" si="19"/>
        <v>100000</v>
      </c>
      <c r="J137" s="7"/>
      <c r="K137" s="15">
        <v>100000</v>
      </c>
      <c r="L137" s="70">
        <v>99610</v>
      </c>
      <c r="M137" s="25">
        <f t="shared" si="17"/>
        <v>0.99609999999999999</v>
      </c>
      <c r="N137" s="36"/>
    </row>
    <row r="138" spans="1:20" ht="29.1" customHeight="1" x14ac:dyDescent="0.2">
      <c r="A138" s="4"/>
      <c r="B138" s="19"/>
      <c r="C138" s="40" t="s">
        <v>37</v>
      </c>
      <c r="D138" s="41">
        <v>423</v>
      </c>
      <c r="E138" s="70">
        <v>1500001</v>
      </c>
      <c r="F138" s="70">
        <v>1500001</v>
      </c>
      <c r="G138" s="70">
        <v>1500000</v>
      </c>
      <c r="H138" s="26">
        <f t="shared" si="18"/>
        <v>0.99999933333377777</v>
      </c>
      <c r="I138" s="70">
        <v>0</v>
      </c>
      <c r="J138" s="7"/>
      <c r="K138" s="15">
        <v>0</v>
      </c>
      <c r="L138" s="70"/>
      <c r="M138" s="25" t="e">
        <f t="shared" si="17"/>
        <v>#DIV/0!</v>
      </c>
      <c r="N138" s="36"/>
    </row>
    <row r="139" spans="1:20" ht="29.1" customHeight="1" x14ac:dyDescent="0.2">
      <c r="A139" s="4"/>
      <c r="B139" s="4"/>
      <c r="C139" s="13" t="s">
        <v>96</v>
      </c>
      <c r="D139" s="14">
        <v>424</v>
      </c>
      <c r="E139" s="15">
        <v>50000</v>
      </c>
      <c r="F139" s="15">
        <v>50000</v>
      </c>
      <c r="G139" s="15">
        <v>50000</v>
      </c>
      <c r="H139" s="26">
        <f t="shared" si="18"/>
        <v>1</v>
      </c>
      <c r="I139" s="15">
        <f>SUM(J139:K139)</f>
        <v>50000</v>
      </c>
      <c r="J139" s="7"/>
      <c r="K139" s="15">
        <v>50000</v>
      </c>
      <c r="L139" s="15">
        <v>49597</v>
      </c>
      <c r="M139" s="25">
        <f t="shared" si="12"/>
        <v>0.99194000000000004</v>
      </c>
      <c r="N139" s="33"/>
    </row>
    <row r="140" spans="1:20" ht="29.1" customHeight="1" x14ac:dyDescent="0.2">
      <c r="A140" s="4"/>
      <c r="B140" s="4"/>
      <c r="C140" s="13" t="s">
        <v>49</v>
      </c>
      <c r="D140" s="14">
        <v>425</v>
      </c>
      <c r="E140" s="15">
        <v>50000</v>
      </c>
      <c r="F140" s="15">
        <v>50000</v>
      </c>
      <c r="G140" s="15">
        <v>50000</v>
      </c>
      <c r="H140" s="26">
        <f t="shared" si="18"/>
        <v>1</v>
      </c>
      <c r="I140" s="15">
        <f t="shared" ref="I140:I144" si="20">SUM(J140:K140)</f>
        <v>0</v>
      </c>
      <c r="J140" s="7"/>
      <c r="K140" s="15">
        <v>0</v>
      </c>
      <c r="L140" s="15"/>
      <c r="M140" s="25" t="e">
        <f t="shared" si="12"/>
        <v>#DIV/0!</v>
      </c>
      <c r="N140" s="33"/>
    </row>
    <row r="141" spans="1:20" ht="29.1" customHeight="1" x14ac:dyDescent="0.2">
      <c r="A141" s="4"/>
      <c r="B141" s="4"/>
      <c r="C141" s="13" t="s">
        <v>52</v>
      </c>
      <c r="D141" s="14">
        <v>426</v>
      </c>
      <c r="E141" s="15">
        <v>50000</v>
      </c>
      <c r="F141" s="15">
        <v>50000</v>
      </c>
      <c r="G141" s="7">
        <v>0</v>
      </c>
      <c r="H141" s="26">
        <f t="shared" si="18"/>
        <v>0</v>
      </c>
      <c r="I141" s="15">
        <f t="shared" si="20"/>
        <v>0</v>
      </c>
      <c r="J141" s="7"/>
      <c r="K141" s="15">
        <v>0</v>
      </c>
      <c r="L141" s="7"/>
      <c r="M141" s="25" t="e">
        <f t="shared" si="12"/>
        <v>#DIV/0!</v>
      </c>
      <c r="N141" s="33"/>
    </row>
    <row r="142" spans="1:20" ht="29.1" customHeight="1" x14ac:dyDescent="0.2">
      <c r="A142" s="4"/>
      <c r="B142" s="4"/>
      <c r="C142" s="13" t="s">
        <v>61</v>
      </c>
      <c r="D142" s="7">
        <v>482</v>
      </c>
      <c r="E142" s="70">
        <v>2000000</v>
      </c>
      <c r="F142" s="70">
        <v>2000000</v>
      </c>
      <c r="G142" s="15">
        <v>2000000</v>
      </c>
      <c r="H142" s="26">
        <f t="shared" si="18"/>
        <v>1</v>
      </c>
      <c r="I142" s="15">
        <f>SUM(J142:K142)</f>
        <v>1277675.43</v>
      </c>
      <c r="J142" s="7"/>
      <c r="K142" s="15">
        <v>1277675.43</v>
      </c>
      <c r="L142" s="15">
        <v>1277675</v>
      </c>
      <c r="M142" s="25">
        <f t="shared" si="12"/>
        <v>0.99999966345130398</v>
      </c>
      <c r="N142" s="33"/>
    </row>
    <row r="143" spans="1:20" ht="29.1" customHeight="1" x14ac:dyDescent="0.2">
      <c r="A143" s="4"/>
      <c r="B143" s="4"/>
      <c r="C143" s="13" t="s">
        <v>71</v>
      </c>
      <c r="D143" s="14">
        <v>512</v>
      </c>
      <c r="E143" s="15">
        <v>50000</v>
      </c>
      <c r="F143" s="15">
        <v>50000</v>
      </c>
      <c r="G143" s="15">
        <v>49696</v>
      </c>
      <c r="H143" s="26">
        <f t="shared" si="18"/>
        <v>0.99392000000000003</v>
      </c>
      <c r="I143" s="15">
        <f>SUM(J143:K143)</f>
        <v>50000</v>
      </c>
      <c r="J143" s="7"/>
      <c r="K143" s="15">
        <v>50000</v>
      </c>
      <c r="L143" s="15">
        <v>50000</v>
      </c>
      <c r="M143" s="25">
        <f t="shared" si="12"/>
        <v>1</v>
      </c>
      <c r="N143" s="33"/>
    </row>
    <row r="144" spans="1:20" ht="29.1" customHeight="1" thickBot="1" x14ac:dyDescent="0.25">
      <c r="A144" s="99"/>
      <c r="B144" s="99"/>
      <c r="C144" s="100" t="s">
        <v>77</v>
      </c>
      <c r="D144" s="101">
        <v>515</v>
      </c>
      <c r="E144" s="118">
        <v>50000</v>
      </c>
      <c r="F144" s="118">
        <v>50000</v>
      </c>
      <c r="G144" s="118">
        <v>50000</v>
      </c>
      <c r="H144" s="119">
        <f t="shared" si="18"/>
        <v>1</v>
      </c>
      <c r="I144" s="118">
        <f t="shared" si="20"/>
        <v>0</v>
      </c>
      <c r="J144" s="120"/>
      <c r="K144" s="15">
        <v>0</v>
      </c>
      <c r="L144" s="118"/>
      <c r="M144" s="79" t="e">
        <f t="shared" si="12"/>
        <v>#DIV/0!</v>
      </c>
      <c r="N144" s="106"/>
    </row>
    <row r="145" spans="1:14" ht="29.1" customHeight="1" thickBot="1" x14ac:dyDescent="0.25">
      <c r="A145" s="62">
        <v>15</v>
      </c>
      <c r="B145" s="65" t="s">
        <v>93</v>
      </c>
      <c r="C145" s="64" t="s">
        <v>97</v>
      </c>
      <c r="D145" s="65"/>
      <c r="E145" s="66">
        <f>SUM(E146)</f>
        <v>1659852</v>
      </c>
      <c r="F145" s="66">
        <f>SUM(F146)</f>
        <v>1659852</v>
      </c>
      <c r="G145" s="66">
        <f>SUM(G146)</f>
        <v>664428</v>
      </c>
      <c r="H145" s="67">
        <f>G145/F145</f>
        <v>0.40029352014516956</v>
      </c>
      <c r="I145" s="66">
        <f>SUM(I146)</f>
        <v>1006230</v>
      </c>
      <c r="J145" s="63">
        <v>0</v>
      </c>
      <c r="K145" s="66">
        <f>SUM(K146)</f>
        <v>952051</v>
      </c>
      <c r="L145" s="66">
        <f>SUM(L147:L148)</f>
        <v>0</v>
      </c>
      <c r="M145" s="117">
        <f>L145/I145</f>
        <v>0</v>
      </c>
      <c r="N145" s="121"/>
    </row>
    <row r="146" spans="1:14" ht="29.1" customHeight="1" thickBot="1" x14ac:dyDescent="0.25">
      <c r="A146" s="69"/>
      <c r="B146" s="122">
        <v>311</v>
      </c>
      <c r="C146" s="123" t="s">
        <v>98</v>
      </c>
      <c r="D146" s="124"/>
      <c r="E146" s="125">
        <f>SUM(E147:E148)</f>
        <v>1659852</v>
      </c>
      <c r="F146" s="125">
        <f>SUM(F147:F148)</f>
        <v>1659852</v>
      </c>
      <c r="G146" s="125">
        <f>SUM(G147)</f>
        <v>664428</v>
      </c>
      <c r="H146" s="126">
        <f>G146/F146</f>
        <v>0.40029352014516956</v>
      </c>
      <c r="I146" s="125">
        <f>SUM(I147:I149)</f>
        <v>1006230</v>
      </c>
      <c r="J146" s="127">
        <v>0</v>
      </c>
      <c r="K146" s="125">
        <f>SUM(K147:K148)</f>
        <v>952051</v>
      </c>
      <c r="L146" s="125">
        <f>SUM(L147:L149)</f>
        <v>0</v>
      </c>
      <c r="M146" s="125">
        <f>L146/I146</f>
        <v>0</v>
      </c>
      <c r="N146" s="128"/>
    </row>
    <row r="147" spans="1:14" ht="29.1" customHeight="1" x14ac:dyDescent="0.2">
      <c r="A147" s="4"/>
      <c r="B147" s="19"/>
      <c r="C147" s="40" t="s">
        <v>37</v>
      </c>
      <c r="D147" s="41">
        <v>423</v>
      </c>
      <c r="E147" s="70">
        <v>1659852</v>
      </c>
      <c r="F147" s="70">
        <v>1659852</v>
      </c>
      <c r="G147" s="70">
        <v>664428</v>
      </c>
      <c r="H147" s="129">
        <f t="shared" ref="H147" si="21">G147/F147</f>
        <v>0.40029352014516956</v>
      </c>
      <c r="I147" s="70">
        <f>SUM(J147:K147)</f>
        <v>952051</v>
      </c>
      <c r="J147" s="42">
        <v>0</v>
      </c>
      <c r="K147" s="70">
        <v>952051</v>
      </c>
      <c r="L147" s="70">
        <v>0</v>
      </c>
      <c r="M147" s="130">
        <f t="shared" ref="M147:M149" si="22">L147/I147</f>
        <v>0</v>
      </c>
      <c r="N147" s="19"/>
    </row>
    <row r="148" spans="1:14" ht="29.1" customHeight="1" x14ac:dyDescent="0.2">
      <c r="A148" s="4"/>
      <c r="B148" s="4"/>
      <c r="C148" s="13" t="s">
        <v>52</v>
      </c>
      <c r="D148" s="14">
        <v>426</v>
      </c>
      <c r="E148" s="15">
        <v>0</v>
      </c>
      <c r="F148" s="15">
        <v>0</v>
      </c>
      <c r="G148" s="7">
        <v>0</v>
      </c>
      <c r="H148" s="131">
        <v>0</v>
      </c>
      <c r="I148" s="7">
        <f>SUM(J148:K148)</f>
        <v>0</v>
      </c>
      <c r="J148" s="7">
        <v>0</v>
      </c>
      <c r="K148" s="7">
        <v>0</v>
      </c>
      <c r="L148" s="7">
        <v>0</v>
      </c>
      <c r="M148" s="132" t="e">
        <f t="shared" si="22"/>
        <v>#DIV/0!</v>
      </c>
      <c r="N148" s="4"/>
    </row>
    <row r="149" spans="1:14" ht="29.1" customHeight="1" x14ac:dyDescent="0.2">
      <c r="A149" s="4"/>
      <c r="B149" s="4"/>
      <c r="C149" s="13" t="s">
        <v>71</v>
      </c>
      <c r="D149" s="14">
        <v>512</v>
      </c>
      <c r="E149" s="4">
        <v>0</v>
      </c>
      <c r="F149" s="4">
        <v>0</v>
      </c>
      <c r="G149" s="4">
        <v>0</v>
      </c>
      <c r="H149" s="131">
        <v>0</v>
      </c>
      <c r="I149" s="15">
        <f>SUM(J149:K149)</f>
        <v>54179</v>
      </c>
      <c r="J149" s="7">
        <v>0</v>
      </c>
      <c r="K149" s="15">
        <v>54179</v>
      </c>
      <c r="L149" s="7">
        <v>0</v>
      </c>
      <c r="M149" s="132">
        <f t="shared" si="22"/>
        <v>0</v>
      </c>
      <c r="N149" s="4"/>
    </row>
    <row r="150" spans="1:14" ht="33" customHeight="1" x14ac:dyDescent="0.2">
      <c r="A150" s="9">
        <v>17</v>
      </c>
      <c r="B150" s="11" t="s">
        <v>93</v>
      </c>
      <c r="C150" s="10" t="s">
        <v>99</v>
      </c>
      <c r="D150" s="11"/>
      <c r="E150" s="12">
        <f t="shared" ref="E150:G151" si="23">SUM(E151)</f>
        <v>1772504</v>
      </c>
      <c r="F150" s="12">
        <f t="shared" si="23"/>
        <v>1772504</v>
      </c>
      <c r="G150" s="12">
        <f t="shared" si="23"/>
        <v>1772504</v>
      </c>
      <c r="H150" s="32">
        <f>G150/F150</f>
        <v>1</v>
      </c>
      <c r="I150" s="12">
        <f>SUM(I151)</f>
        <v>58</v>
      </c>
      <c r="J150" s="9">
        <v>0</v>
      </c>
      <c r="K150" s="12">
        <f>SUM(K151)</f>
        <v>58</v>
      </c>
      <c r="L150" s="12">
        <f>SUM(L152)</f>
        <v>0</v>
      </c>
      <c r="M150" s="32">
        <f>L150/I150</f>
        <v>0</v>
      </c>
      <c r="N150" s="11"/>
    </row>
    <row r="151" spans="1:14" ht="29.1" customHeight="1" x14ac:dyDescent="0.2">
      <c r="A151" s="4"/>
      <c r="B151" s="133">
        <v>311</v>
      </c>
      <c r="C151" s="134" t="s">
        <v>98</v>
      </c>
      <c r="D151" s="135"/>
      <c r="E151" s="136">
        <f t="shared" si="23"/>
        <v>1772504</v>
      </c>
      <c r="F151" s="136">
        <f t="shared" si="23"/>
        <v>1772504</v>
      </c>
      <c r="G151" s="136">
        <f t="shared" si="23"/>
        <v>1772504</v>
      </c>
      <c r="H151" s="137">
        <f>G151/F151</f>
        <v>1</v>
      </c>
      <c r="I151" s="136">
        <f>SUM(I152)</f>
        <v>58</v>
      </c>
      <c r="J151" s="133">
        <v>0</v>
      </c>
      <c r="K151" s="136">
        <f>SUM(K152)</f>
        <v>58</v>
      </c>
      <c r="L151" s="136">
        <f>SUM(L152)</f>
        <v>0</v>
      </c>
      <c r="M151" s="137">
        <f>L151/I151</f>
        <v>0</v>
      </c>
      <c r="N151" s="135"/>
    </row>
    <row r="152" spans="1:14" ht="29.1" customHeight="1" x14ac:dyDescent="0.2">
      <c r="A152" s="4"/>
      <c r="B152" s="4"/>
      <c r="C152" s="13" t="s">
        <v>37</v>
      </c>
      <c r="D152" s="14">
        <v>423</v>
      </c>
      <c r="E152" s="15">
        <v>1772504</v>
      </c>
      <c r="F152" s="15">
        <v>1772504</v>
      </c>
      <c r="G152" s="15">
        <v>1772504</v>
      </c>
      <c r="H152" s="137">
        <f>G152/F152</f>
        <v>1</v>
      </c>
      <c r="I152" s="15">
        <f>SUM(J152:K152)</f>
        <v>58</v>
      </c>
      <c r="J152" s="7">
        <v>0</v>
      </c>
      <c r="K152" s="15">
        <v>58</v>
      </c>
      <c r="L152" s="15">
        <v>0</v>
      </c>
      <c r="M152" s="25">
        <f t="shared" si="12"/>
        <v>0</v>
      </c>
      <c r="N152" s="4"/>
    </row>
    <row r="153" spans="1:14" ht="29.1" customHeigh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</row>
  </sheetData>
  <mergeCells count="2">
    <mergeCell ref="A1:N1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Nikola Vujcic</cp:lastModifiedBy>
  <dcterms:created xsi:type="dcterms:W3CDTF">2024-01-18T13:24:46Z</dcterms:created>
  <dcterms:modified xsi:type="dcterms:W3CDTF">2025-02-04T11:31:10Z</dcterms:modified>
</cp:coreProperties>
</file>